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dietermac/Documents/Work/Jobs/Maynard/2018/NCRMP/00_DATA/CoralReefs_DT/AllSectors/"/>
    </mc:Choice>
  </mc:AlternateContent>
  <xr:revisionPtr revIDLastSave="0" documentId="13_ncr:1_{F18261CF-0C28-ED4B-9196-D1A6163AC8D0}" xr6:coauthVersionLast="32" xr6:coauthVersionMax="32" xr10:uidLastSave="{00000000-0000-0000-0000-000000000000}"/>
  <bookViews>
    <workbookView xWindow="120" yWindow="580" windowWidth="18320" windowHeight="24340" xr2:uid="{E4BB90F9-8E57-9147-BAB6-BAA2E1E96A5C}"/>
  </bookViews>
  <sheets>
    <sheet name="Benthic cover_N" sheetId="5" r:id="rId1"/>
    <sheet name="Coral density" sheetId="1" r:id="rId2"/>
    <sheet name="Disease_Mortality" sheetId="2" r:id="rId3"/>
    <sheet name="Benthic cover" sheetId="4" r:id="rId4"/>
    <sheet name="Benthic cover_Formatted" sheetId="3" r:id="rId5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63" i="5" l="1"/>
  <c r="K64" i="5"/>
  <c r="K65" i="5"/>
  <c r="K66" i="5"/>
  <c r="K67" i="5"/>
  <c r="K68" i="5"/>
  <c r="K69" i="5"/>
  <c r="K70" i="5"/>
  <c r="K71" i="5"/>
  <c r="K72" i="5"/>
  <c r="K73" i="5"/>
  <c r="K75" i="5"/>
  <c r="K76" i="5"/>
  <c r="K55" i="5" l="1"/>
  <c r="K56" i="5"/>
  <c r="K57" i="5"/>
  <c r="K58" i="5"/>
  <c r="K59" i="5"/>
  <c r="K60" i="5"/>
  <c r="K61" i="5"/>
  <c r="K45" i="5" l="1"/>
  <c r="K46" i="5"/>
  <c r="K47" i="5"/>
  <c r="K48" i="5"/>
  <c r="K49" i="5"/>
  <c r="K50" i="5"/>
  <c r="K51" i="5"/>
  <c r="K52" i="5"/>
  <c r="K53" i="5"/>
  <c r="K54" i="5"/>
  <c r="K7" i="5" l="1"/>
  <c r="K8" i="5"/>
  <c r="K4" i="5"/>
  <c r="K5" i="5"/>
  <c r="K6" i="5"/>
  <c r="K37" i="5"/>
  <c r="K38" i="5"/>
  <c r="K39" i="5"/>
  <c r="K40" i="5"/>
  <c r="K41" i="5"/>
  <c r="K42" i="5"/>
  <c r="K43" i="5"/>
  <c r="K44" i="5"/>
  <c r="K3" i="5"/>
  <c r="K9" i="5"/>
  <c r="K10" i="5"/>
  <c r="K11" i="5"/>
  <c r="K12" i="5"/>
  <c r="K13" i="5"/>
  <c r="K14" i="5"/>
  <c r="K15" i="5"/>
  <c r="K16" i="5"/>
  <c r="K17" i="5"/>
  <c r="K18" i="5"/>
  <c r="K19" i="5"/>
  <c r="K20" i="5"/>
  <c r="K21" i="5"/>
  <c r="K22" i="5"/>
  <c r="K23" i="5"/>
  <c r="K24" i="5"/>
  <c r="K25" i="5"/>
  <c r="K26" i="5"/>
  <c r="K27" i="5"/>
  <c r="K28" i="5"/>
  <c r="K29" i="5"/>
  <c r="K30" i="5"/>
  <c r="K31" i="5"/>
  <c r="K32" i="5"/>
  <c r="K33" i="5"/>
  <c r="K34" i="5"/>
  <c r="K35" i="5"/>
  <c r="K36" i="5"/>
  <c r="K2" i="5"/>
  <c r="R76" i="1" l="1"/>
  <c r="R75" i="1"/>
  <c r="R74" i="1"/>
  <c r="R73" i="1"/>
  <c r="R72" i="1"/>
  <c r="R71" i="1"/>
  <c r="R70" i="1"/>
  <c r="R69" i="1"/>
  <c r="R68" i="1"/>
  <c r="R67" i="1"/>
  <c r="R66" i="1"/>
  <c r="R65" i="1"/>
  <c r="R64" i="1"/>
  <c r="R63" i="1"/>
  <c r="R62" i="1"/>
  <c r="R61" i="1"/>
  <c r="R60" i="1"/>
  <c r="R59" i="1"/>
  <c r="R58" i="1"/>
  <c r="R57" i="1"/>
  <c r="R56" i="1"/>
  <c r="R55" i="1"/>
  <c r="R54" i="1"/>
  <c r="R53" i="1"/>
  <c r="R52" i="1"/>
  <c r="R51" i="1"/>
  <c r="R50" i="1"/>
  <c r="R49" i="1"/>
  <c r="R48" i="1"/>
  <c r="R47" i="1"/>
  <c r="R46" i="1"/>
  <c r="R45" i="1"/>
  <c r="R44" i="1"/>
  <c r="R43" i="1"/>
  <c r="R42" i="1"/>
  <c r="R41" i="1"/>
  <c r="R40" i="1"/>
  <c r="R39" i="1"/>
  <c r="R38" i="1"/>
  <c r="R37" i="1"/>
  <c r="R36" i="1"/>
  <c r="R35" i="1"/>
  <c r="R34" i="1"/>
  <c r="R33" i="1"/>
  <c r="R32" i="1"/>
  <c r="R31" i="1"/>
  <c r="R30" i="1"/>
  <c r="R29" i="1"/>
  <c r="R28" i="1"/>
  <c r="R27" i="1"/>
  <c r="R26" i="1"/>
  <c r="R25" i="1"/>
  <c r="R24" i="1"/>
  <c r="R23" i="1"/>
  <c r="R22" i="1"/>
  <c r="R21" i="1"/>
  <c r="R20" i="1"/>
  <c r="R19" i="1"/>
  <c r="R18" i="1"/>
  <c r="R17" i="1"/>
  <c r="R16" i="1"/>
  <c r="R15" i="1"/>
  <c r="R14" i="1"/>
  <c r="R13" i="1"/>
  <c r="R12" i="1"/>
  <c r="R11" i="1"/>
  <c r="R10" i="1"/>
  <c r="R9" i="1"/>
  <c r="R8" i="1"/>
  <c r="R7" i="1"/>
  <c r="R6" i="1"/>
  <c r="R5" i="1"/>
  <c r="R4" i="1"/>
  <c r="R3" i="1"/>
  <c r="R2" i="1"/>
  <c r="T3" i="1"/>
  <c r="T4" i="1"/>
  <c r="T5" i="1"/>
  <c r="T6" i="1"/>
  <c r="T7" i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49" i="1"/>
  <c r="T50" i="1"/>
  <c r="T51" i="1"/>
  <c r="T52" i="1"/>
  <c r="T53" i="1"/>
  <c r="T54" i="1"/>
  <c r="T55" i="1"/>
  <c r="T56" i="1"/>
  <c r="T57" i="1"/>
  <c r="T58" i="1"/>
  <c r="T59" i="1"/>
  <c r="T60" i="1"/>
  <c r="T61" i="1"/>
  <c r="T62" i="1"/>
  <c r="T63" i="1"/>
  <c r="T64" i="1"/>
  <c r="T65" i="1"/>
  <c r="T66" i="1"/>
  <c r="T67" i="1"/>
  <c r="T68" i="1"/>
  <c r="T69" i="1"/>
  <c r="T70" i="1"/>
  <c r="T71" i="1"/>
  <c r="T72" i="1"/>
  <c r="T73" i="1"/>
  <c r="T74" i="1"/>
  <c r="T75" i="1"/>
  <c r="T76" i="1"/>
  <c r="T2" i="1"/>
  <c r="S3" i="1"/>
  <c r="S4" i="1"/>
  <c r="S5" i="1"/>
  <c r="S6" i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S63" i="1"/>
  <c r="S64" i="1"/>
  <c r="S65" i="1"/>
  <c r="S66" i="1"/>
  <c r="S67" i="1"/>
  <c r="S68" i="1"/>
  <c r="S69" i="1"/>
  <c r="S70" i="1"/>
  <c r="S71" i="1"/>
  <c r="S72" i="1"/>
  <c r="S73" i="1"/>
  <c r="S74" i="1"/>
  <c r="S75" i="1"/>
  <c r="S76" i="1"/>
  <c r="S2" i="1"/>
  <c r="O77" i="2"/>
  <c r="O76" i="2"/>
  <c r="O75" i="2"/>
  <c r="O74" i="2"/>
  <c r="O73" i="2"/>
  <c r="O72" i="2"/>
  <c r="O71" i="2"/>
  <c r="O70" i="2"/>
  <c r="O69" i="2"/>
  <c r="O68" i="2"/>
  <c r="O67" i="2"/>
  <c r="O66" i="2"/>
  <c r="O65" i="2"/>
  <c r="O64" i="2"/>
  <c r="O63" i="2"/>
  <c r="O62" i="2"/>
  <c r="O61" i="2"/>
  <c r="O60" i="2"/>
  <c r="O59" i="2"/>
  <c r="O58" i="2"/>
  <c r="O57" i="2"/>
  <c r="Q76" i="1"/>
  <c r="P76" i="1"/>
  <c r="Q75" i="1"/>
  <c r="P75" i="1"/>
  <c r="Q74" i="1"/>
  <c r="P74" i="1"/>
  <c r="Q73" i="1"/>
  <c r="P73" i="1"/>
  <c r="Q72" i="1"/>
  <c r="P72" i="1"/>
  <c r="Q71" i="1"/>
  <c r="P71" i="1"/>
  <c r="Q70" i="1"/>
  <c r="P70" i="1"/>
  <c r="Q69" i="1"/>
  <c r="P69" i="1"/>
  <c r="Q68" i="1"/>
  <c r="P68" i="1"/>
  <c r="Q67" i="1"/>
  <c r="P67" i="1"/>
  <c r="Q66" i="1"/>
  <c r="P66" i="1"/>
  <c r="Q65" i="1"/>
  <c r="P65" i="1"/>
  <c r="Q64" i="1"/>
  <c r="P64" i="1"/>
  <c r="Q63" i="1"/>
  <c r="P63" i="1"/>
  <c r="Q62" i="1"/>
  <c r="P62" i="1"/>
  <c r="Q61" i="1"/>
  <c r="P61" i="1"/>
  <c r="Q60" i="1"/>
  <c r="P60" i="1"/>
  <c r="Q59" i="1"/>
  <c r="P59" i="1"/>
  <c r="Q58" i="1"/>
  <c r="P58" i="1"/>
  <c r="Q57" i="1"/>
  <c r="P57" i="1"/>
  <c r="Q56" i="1"/>
  <c r="P56" i="1"/>
  <c r="Q55" i="1"/>
  <c r="P55" i="1"/>
  <c r="Q54" i="1"/>
  <c r="P54" i="1"/>
  <c r="Q53" i="1"/>
  <c r="P53" i="1"/>
  <c r="Q52" i="1"/>
  <c r="P52" i="1"/>
  <c r="Q51" i="1"/>
  <c r="P51" i="1"/>
  <c r="Q50" i="1"/>
  <c r="P50" i="1"/>
  <c r="Q49" i="1"/>
  <c r="P49" i="1"/>
  <c r="Q48" i="1"/>
  <c r="P48" i="1"/>
  <c r="Q47" i="1"/>
  <c r="P47" i="1"/>
  <c r="Q46" i="1"/>
  <c r="P46" i="1"/>
  <c r="Q45" i="1"/>
  <c r="P45" i="1"/>
  <c r="Q44" i="1"/>
  <c r="P44" i="1"/>
  <c r="Q43" i="1"/>
  <c r="P43" i="1"/>
  <c r="Q42" i="1"/>
  <c r="P42" i="1"/>
  <c r="Q41" i="1"/>
  <c r="P41" i="1"/>
  <c r="Q40" i="1"/>
  <c r="P40" i="1"/>
  <c r="Q39" i="1"/>
  <c r="P39" i="1"/>
  <c r="Q38" i="1"/>
  <c r="P38" i="1"/>
  <c r="Q37" i="1"/>
  <c r="P37" i="1"/>
  <c r="Q36" i="1"/>
  <c r="P36" i="1"/>
  <c r="Q35" i="1"/>
  <c r="P35" i="1"/>
  <c r="Q34" i="1"/>
  <c r="P34" i="1"/>
  <c r="Q33" i="1"/>
  <c r="P33" i="1"/>
  <c r="Q32" i="1"/>
  <c r="P32" i="1"/>
  <c r="Q31" i="1"/>
  <c r="P31" i="1"/>
  <c r="Q30" i="1"/>
  <c r="P30" i="1"/>
  <c r="Q29" i="1"/>
  <c r="P29" i="1"/>
  <c r="Q28" i="1"/>
  <c r="P28" i="1"/>
  <c r="Q27" i="1"/>
  <c r="P27" i="1"/>
  <c r="Q26" i="1"/>
  <c r="P26" i="1"/>
  <c r="Q25" i="1"/>
  <c r="P25" i="1"/>
  <c r="Q24" i="1"/>
  <c r="P24" i="1"/>
  <c r="Q23" i="1"/>
  <c r="P23" i="1"/>
  <c r="Q22" i="1"/>
  <c r="P22" i="1"/>
  <c r="Q21" i="1"/>
  <c r="P21" i="1"/>
  <c r="Q20" i="1"/>
  <c r="P20" i="1"/>
  <c r="Q19" i="1"/>
  <c r="P19" i="1"/>
  <c r="Q18" i="1"/>
  <c r="P18" i="1"/>
  <c r="Q17" i="1"/>
  <c r="P17" i="1"/>
  <c r="Q16" i="1"/>
  <c r="P16" i="1"/>
  <c r="Q15" i="1"/>
  <c r="P15" i="1"/>
  <c r="Q14" i="1"/>
  <c r="P14" i="1"/>
  <c r="Q13" i="1"/>
  <c r="P13" i="1"/>
  <c r="Q12" i="1"/>
  <c r="P12" i="1"/>
  <c r="Q11" i="1"/>
  <c r="P11" i="1"/>
  <c r="Q10" i="1"/>
  <c r="P10" i="1"/>
  <c r="Q9" i="1"/>
  <c r="P9" i="1"/>
  <c r="Q8" i="1"/>
  <c r="P8" i="1"/>
  <c r="Q7" i="1"/>
  <c r="P7" i="1"/>
  <c r="Q6" i="1"/>
  <c r="P6" i="1"/>
  <c r="Q5" i="1"/>
  <c r="P5" i="1"/>
  <c r="Q4" i="1"/>
  <c r="P4" i="1"/>
  <c r="Q3" i="1"/>
  <c r="P3" i="1"/>
  <c r="Q2" i="1"/>
  <c r="P2" i="1"/>
  <c r="L44" i="1"/>
  <c r="I44" i="1"/>
  <c r="L43" i="1"/>
  <c r="I43" i="1"/>
  <c r="V4" i="2"/>
  <c r="W4" i="2"/>
  <c r="X4" i="2"/>
  <c r="Y4" i="2"/>
  <c r="Z4" i="2"/>
  <c r="V5" i="2"/>
  <c r="W5" i="2"/>
  <c r="X5" i="2"/>
  <c r="Y5" i="2"/>
  <c r="Z5" i="2"/>
  <c r="V6" i="2"/>
  <c r="W6" i="2"/>
  <c r="X6" i="2"/>
  <c r="Y6" i="2"/>
  <c r="Z6" i="2"/>
  <c r="V7" i="2"/>
  <c r="W7" i="2"/>
  <c r="X7" i="2"/>
  <c r="Y7" i="2"/>
  <c r="Z7" i="2"/>
  <c r="V8" i="2"/>
  <c r="W8" i="2"/>
  <c r="X8" i="2"/>
  <c r="Y8" i="2"/>
  <c r="Z8" i="2"/>
  <c r="V9" i="2"/>
  <c r="W9" i="2"/>
  <c r="X9" i="2"/>
  <c r="Y9" i="2"/>
  <c r="Z9" i="2"/>
  <c r="V10" i="2"/>
  <c r="W10" i="2"/>
  <c r="X10" i="2"/>
  <c r="Y10" i="2"/>
  <c r="Z10" i="2"/>
  <c r="V11" i="2"/>
  <c r="W11" i="2"/>
  <c r="X11" i="2"/>
  <c r="Y11" i="2"/>
  <c r="Z11" i="2"/>
  <c r="V12" i="2"/>
  <c r="W12" i="2"/>
  <c r="X12" i="2"/>
  <c r="Y12" i="2"/>
  <c r="Z12" i="2"/>
  <c r="V13" i="2"/>
  <c r="W13" i="2"/>
  <c r="X13" i="2"/>
  <c r="Y13" i="2"/>
  <c r="Z13" i="2"/>
  <c r="V14" i="2"/>
  <c r="W14" i="2"/>
  <c r="X14" i="2"/>
  <c r="Y14" i="2"/>
  <c r="Z14" i="2"/>
  <c r="V15" i="2"/>
  <c r="W15" i="2"/>
  <c r="X15" i="2"/>
  <c r="Y15" i="2"/>
  <c r="Z15" i="2"/>
  <c r="V16" i="2"/>
  <c r="W16" i="2"/>
  <c r="X16" i="2"/>
  <c r="Y16" i="2"/>
  <c r="Z16" i="2"/>
  <c r="V17" i="2"/>
  <c r="W17" i="2"/>
  <c r="X17" i="2"/>
  <c r="Y17" i="2"/>
  <c r="Z17" i="2"/>
  <c r="V18" i="2"/>
  <c r="W18" i="2"/>
  <c r="X18" i="2"/>
  <c r="Y18" i="2"/>
  <c r="Z18" i="2"/>
  <c r="V19" i="2"/>
  <c r="W19" i="2"/>
  <c r="X19" i="2"/>
  <c r="Y19" i="2"/>
  <c r="Z19" i="2"/>
  <c r="V20" i="2"/>
  <c r="W20" i="2"/>
  <c r="X20" i="2"/>
  <c r="Y20" i="2"/>
  <c r="Z20" i="2"/>
  <c r="V21" i="2"/>
  <c r="W21" i="2"/>
  <c r="X21" i="2"/>
  <c r="Y21" i="2"/>
  <c r="Z21" i="2"/>
  <c r="V22" i="2"/>
  <c r="W22" i="2"/>
  <c r="X22" i="2"/>
  <c r="Y22" i="2"/>
  <c r="Z22" i="2"/>
  <c r="V23" i="2"/>
  <c r="W23" i="2"/>
  <c r="X23" i="2"/>
  <c r="Y23" i="2"/>
  <c r="Z23" i="2"/>
  <c r="V24" i="2"/>
  <c r="W24" i="2"/>
  <c r="X24" i="2"/>
  <c r="Y24" i="2"/>
  <c r="Z24" i="2"/>
  <c r="V25" i="2"/>
  <c r="W25" i="2"/>
  <c r="X25" i="2"/>
  <c r="Y25" i="2"/>
  <c r="Z25" i="2"/>
  <c r="V26" i="2"/>
  <c r="W26" i="2"/>
  <c r="X26" i="2"/>
  <c r="Y26" i="2"/>
  <c r="Z26" i="2"/>
  <c r="V27" i="2"/>
  <c r="W27" i="2"/>
  <c r="X27" i="2"/>
  <c r="Y27" i="2"/>
  <c r="Z27" i="2"/>
  <c r="V28" i="2"/>
  <c r="W28" i="2"/>
  <c r="X28" i="2"/>
  <c r="Y28" i="2"/>
  <c r="Z28" i="2"/>
  <c r="V29" i="2"/>
  <c r="W29" i="2"/>
  <c r="X29" i="2"/>
  <c r="Y29" i="2"/>
  <c r="Z29" i="2"/>
  <c r="V30" i="2"/>
  <c r="W30" i="2"/>
  <c r="X30" i="2"/>
  <c r="Y30" i="2"/>
  <c r="Z30" i="2"/>
  <c r="V31" i="2"/>
  <c r="W31" i="2"/>
  <c r="X31" i="2"/>
  <c r="Y31" i="2"/>
  <c r="Z31" i="2"/>
  <c r="V32" i="2"/>
  <c r="W32" i="2"/>
  <c r="X32" i="2"/>
  <c r="Y32" i="2"/>
  <c r="Z32" i="2"/>
  <c r="V33" i="2"/>
  <c r="W33" i="2"/>
  <c r="X33" i="2"/>
  <c r="Y33" i="2"/>
  <c r="Z33" i="2"/>
  <c r="V34" i="2"/>
  <c r="W34" i="2"/>
  <c r="X34" i="2"/>
  <c r="Y34" i="2"/>
  <c r="Z34" i="2"/>
  <c r="V35" i="2"/>
  <c r="W35" i="2"/>
  <c r="X35" i="2"/>
  <c r="Y35" i="2"/>
  <c r="Z35" i="2"/>
  <c r="V36" i="2"/>
  <c r="W36" i="2"/>
  <c r="X36" i="2"/>
  <c r="Y36" i="2"/>
  <c r="Z36" i="2"/>
  <c r="V44" i="2"/>
  <c r="W44" i="2"/>
  <c r="X44" i="2"/>
  <c r="Y44" i="2"/>
  <c r="Z44" i="2"/>
  <c r="V45" i="2"/>
  <c r="W45" i="2"/>
  <c r="X45" i="2"/>
  <c r="Y45" i="2"/>
  <c r="Z45" i="2"/>
  <c r="V37" i="2"/>
  <c r="W37" i="2"/>
  <c r="X37" i="2"/>
  <c r="Y37" i="2"/>
  <c r="Z37" i="2"/>
  <c r="V38" i="2"/>
  <c r="W38" i="2"/>
  <c r="X38" i="2"/>
  <c r="Y38" i="2"/>
  <c r="Z38" i="2"/>
  <c r="V41" i="2"/>
  <c r="W41" i="2"/>
  <c r="X41" i="2"/>
  <c r="Y41" i="2"/>
  <c r="Z41" i="2"/>
  <c r="V39" i="2"/>
  <c r="W39" i="2"/>
  <c r="X39" i="2"/>
  <c r="Y39" i="2"/>
  <c r="Z39" i="2"/>
  <c r="V43" i="2"/>
  <c r="W43" i="2"/>
  <c r="X43" i="2"/>
  <c r="Y43" i="2"/>
  <c r="Z43" i="2"/>
  <c r="V40" i="2"/>
  <c r="W40" i="2"/>
  <c r="X40" i="2"/>
  <c r="Y40" i="2"/>
  <c r="Z40" i="2"/>
  <c r="V42" i="2"/>
  <c r="W42" i="2"/>
  <c r="X42" i="2"/>
  <c r="Y42" i="2"/>
  <c r="Z42" i="2"/>
  <c r="V46" i="2"/>
  <c r="W46" i="2"/>
  <c r="X46" i="2"/>
  <c r="Y46" i="2"/>
  <c r="Z46" i="2"/>
  <c r="V47" i="2"/>
  <c r="W47" i="2"/>
  <c r="X47" i="2"/>
  <c r="Y47" i="2"/>
  <c r="Z47" i="2"/>
  <c r="V48" i="2"/>
  <c r="W48" i="2"/>
  <c r="X48" i="2"/>
  <c r="Y48" i="2"/>
  <c r="Z48" i="2"/>
  <c r="V49" i="2"/>
  <c r="W49" i="2"/>
  <c r="X49" i="2"/>
  <c r="Y49" i="2"/>
  <c r="Z49" i="2"/>
  <c r="V50" i="2"/>
  <c r="W50" i="2"/>
  <c r="X50" i="2"/>
  <c r="Y50" i="2"/>
  <c r="Z50" i="2"/>
  <c r="V51" i="2"/>
  <c r="W51" i="2"/>
  <c r="X51" i="2"/>
  <c r="Y51" i="2"/>
  <c r="Z51" i="2"/>
  <c r="V52" i="2"/>
  <c r="W52" i="2"/>
  <c r="X52" i="2"/>
  <c r="Y52" i="2"/>
  <c r="Z52" i="2"/>
  <c r="V53" i="2"/>
  <c r="W53" i="2"/>
  <c r="X53" i="2"/>
  <c r="Y53" i="2"/>
  <c r="Z53" i="2"/>
  <c r="V54" i="2"/>
  <c r="W54" i="2"/>
  <c r="X54" i="2"/>
  <c r="Y54" i="2"/>
  <c r="Z54" i="2"/>
  <c r="V55" i="2"/>
  <c r="W55" i="2"/>
  <c r="X55" i="2"/>
  <c r="Y55" i="2"/>
  <c r="Z55" i="2"/>
  <c r="V56" i="2"/>
  <c r="W56" i="2"/>
  <c r="X56" i="2"/>
  <c r="Y56" i="2"/>
  <c r="Z56" i="2"/>
  <c r="V57" i="2"/>
  <c r="W57" i="2"/>
  <c r="X57" i="2"/>
  <c r="Y57" i="2"/>
  <c r="Z57" i="2"/>
  <c r="V58" i="2"/>
  <c r="W58" i="2"/>
  <c r="X58" i="2"/>
  <c r="Y58" i="2"/>
  <c r="Z58" i="2"/>
  <c r="V59" i="2"/>
  <c r="W59" i="2"/>
  <c r="X59" i="2"/>
  <c r="Y59" i="2"/>
  <c r="Z59" i="2"/>
  <c r="V60" i="2"/>
  <c r="W60" i="2"/>
  <c r="X60" i="2"/>
  <c r="Y60" i="2"/>
  <c r="Z60" i="2"/>
  <c r="V61" i="2"/>
  <c r="W61" i="2"/>
  <c r="X61" i="2"/>
  <c r="Y61" i="2"/>
  <c r="Z61" i="2"/>
  <c r="V62" i="2"/>
  <c r="W62" i="2"/>
  <c r="X62" i="2"/>
  <c r="Y62" i="2"/>
  <c r="Z62" i="2"/>
  <c r="V63" i="2"/>
  <c r="W63" i="2"/>
  <c r="X63" i="2"/>
  <c r="Y63" i="2"/>
  <c r="Z63" i="2"/>
  <c r="V64" i="2"/>
  <c r="W64" i="2"/>
  <c r="X64" i="2"/>
  <c r="Y64" i="2"/>
  <c r="Z64" i="2"/>
  <c r="V65" i="2"/>
  <c r="W65" i="2"/>
  <c r="X65" i="2"/>
  <c r="Y65" i="2"/>
  <c r="Z65" i="2"/>
  <c r="V66" i="2"/>
  <c r="W66" i="2"/>
  <c r="X66" i="2"/>
  <c r="Y66" i="2"/>
  <c r="Z66" i="2"/>
  <c r="V67" i="2"/>
  <c r="W67" i="2"/>
  <c r="X67" i="2"/>
  <c r="Y67" i="2"/>
  <c r="Z67" i="2"/>
  <c r="V68" i="2"/>
  <c r="W68" i="2"/>
  <c r="X68" i="2"/>
  <c r="Y68" i="2"/>
  <c r="Z68" i="2"/>
  <c r="V69" i="2"/>
  <c r="W69" i="2"/>
  <c r="X69" i="2"/>
  <c r="Y69" i="2"/>
  <c r="Z69" i="2"/>
  <c r="V70" i="2"/>
  <c r="W70" i="2"/>
  <c r="X70" i="2"/>
  <c r="Y70" i="2"/>
  <c r="Z70" i="2"/>
  <c r="V71" i="2"/>
  <c r="W71" i="2"/>
  <c r="X71" i="2"/>
  <c r="Y71" i="2"/>
  <c r="Z71" i="2"/>
  <c r="V72" i="2"/>
  <c r="W72" i="2"/>
  <c r="X72" i="2"/>
  <c r="Y72" i="2"/>
  <c r="Z72" i="2"/>
  <c r="V73" i="2"/>
  <c r="W73" i="2"/>
  <c r="X73" i="2"/>
  <c r="Y73" i="2"/>
  <c r="Z73" i="2"/>
  <c r="V74" i="2"/>
  <c r="W74" i="2"/>
  <c r="X74" i="2"/>
  <c r="Y74" i="2"/>
  <c r="Z74" i="2"/>
  <c r="V75" i="2"/>
  <c r="W75" i="2"/>
  <c r="X75" i="2"/>
  <c r="Y75" i="2"/>
  <c r="Z75" i="2"/>
  <c r="V76" i="2"/>
  <c r="W76" i="2"/>
  <c r="X76" i="2"/>
  <c r="Y76" i="2"/>
  <c r="Z76" i="2"/>
  <c r="V77" i="2"/>
  <c r="W77" i="2"/>
  <c r="X77" i="2"/>
  <c r="Y77" i="2"/>
  <c r="Z77" i="2"/>
  <c r="Z3" i="2"/>
  <c r="Y3" i="2"/>
  <c r="X3" i="2"/>
  <c r="V3" i="2"/>
  <c r="W3" i="2"/>
  <c r="R44" i="2"/>
  <c r="R45" i="2"/>
  <c r="O44" i="2"/>
  <c r="O45" i="2"/>
  <c r="O29" i="2"/>
  <c r="O30" i="2"/>
  <c r="O31" i="2"/>
  <c r="O32" i="2"/>
  <c r="O33" i="2"/>
  <c r="O34" i="2"/>
  <c r="O35" i="2"/>
  <c r="O36" i="2"/>
  <c r="O37" i="2"/>
  <c r="O38" i="2"/>
  <c r="O41" i="2"/>
  <c r="O39" i="2"/>
  <c r="O43" i="2"/>
  <c r="O40" i="2"/>
  <c r="O42" i="2"/>
  <c r="O46" i="2"/>
  <c r="O47" i="2"/>
  <c r="O48" i="2"/>
  <c r="O49" i="2"/>
  <c r="O50" i="2"/>
  <c r="O51" i="2"/>
  <c r="O52" i="2"/>
  <c r="O53" i="2"/>
  <c r="O54" i="2"/>
  <c r="O55" i="2"/>
  <c r="O56" i="2"/>
  <c r="O5" i="2"/>
  <c r="O6" i="2"/>
  <c r="O7" i="2"/>
  <c r="O8" i="2"/>
  <c r="O9" i="2"/>
  <c r="O10" i="2"/>
  <c r="O11" i="2"/>
  <c r="O12" i="2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O27" i="2"/>
  <c r="O28" i="2"/>
  <c r="O4" i="2"/>
  <c r="O3" i="2"/>
  <c r="L44" i="2"/>
  <c r="L45" i="2"/>
  <c r="I45" i="2"/>
  <c r="I44" i="2"/>
  <c r="L76" i="1"/>
  <c r="L75" i="1"/>
  <c r="L74" i="1"/>
  <c r="L73" i="1"/>
  <c r="L72" i="1"/>
  <c r="L71" i="1"/>
  <c r="L70" i="1"/>
  <c r="L69" i="1"/>
  <c r="L68" i="1"/>
  <c r="L67" i="1"/>
  <c r="L66" i="1"/>
  <c r="L65" i="1"/>
  <c r="L64" i="1"/>
  <c r="L63" i="1"/>
  <c r="L62" i="1"/>
  <c r="L61" i="1"/>
  <c r="L60" i="1"/>
  <c r="L59" i="1"/>
  <c r="L58" i="1"/>
  <c r="L57" i="1"/>
  <c r="L56" i="1"/>
  <c r="L55" i="1"/>
  <c r="L54" i="1"/>
  <c r="L51" i="1"/>
  <c r="L50" i="1"/>
  <c r="L49" i="1"/>
  <c r="L48" i="1"/>
  <c r="L47" i="1"/>
  <c r="L45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L6" i="1"/>
  <c r="L5" i="1"/>
  <c r="L4" i="1"/>
  <c r="L3" i="1"/>
  <c r="L2" i="1"/>
  <c r="L65" i="2"/>
  <c r="L66" i="2"/>
  <c r="L67" i="2"/>
  <c r="L70" i="2"/>
  <c r="L75" i="2"/>
  <c r="L76" i="2"/>
  <c r="L77" i="2"/>
  <c r="L68" i="2"/>
  <c r="L73" i="2"/>
  <c r="I63" i="2"/>
  <c r="R63" i="2"/>
  <c r="R64" i="2"/>
  <c r="R65" i="2"/>
  <c r="R66" i="2"/>
  <c r="R67" i="2"/>
  <c r="R75" i="2"/>
  <c r="R76" i="2"/>
  <c r="R77" i="2"/>
  <c r="R68" i="2"/>
  <c r="R69" i="2"/>
  <c r="R70" i="2"/>
  <c r="R71" i="2"/>
  <c r="R72" i="2"/>
  <c r="R73" i="2"/>
  <c r="R74" i="2"/>
  <c r="L63" i="2"/>
  <c r="L64" i="2"/>
  <c r="L69" i="2"/>
  <c r="L71" i="2"/>
  <c r="L72" i="2"/>
  <c r="L74" i="2"/>
  <c r="I64" i="2"/>
  <c r="I65" i="2"/>
  <c r="I66" i="2"/>
  <c r="I67" i="2"/>
  <c r="I75" i="2"/>
  <c r="I76" i="2"/>
  <c r="I77" i="2"/>
  <c r="I68" i="2"/>
  <c r="I69" i="2"/>
  <c r="I70" i="2"/>
  <c r="I71" i="2"/>
  <c r="I72" i="2"/>
  <c r="I73" i="2"/>
  <c r="I74" i="2"/>
  <c r="I62" i="1"/>
  <c r="I63" i="1"/>
  <c r="I64" i="1"/>
  <c r="I65" i="1"/>
  <c r="I66" i="1"/>
  <c r="I74" i="1"/>
  <c r="I75" i="1"/>
  <c r="I76" i="1"/>
  <c r="I67" i="1"/>
  <c r="I68" i="1"/>
  <c r="I69" i="1"/>
  <c r="I70" i="1"/>
  <c r="I71" i="1"/>
  <c r="I72" i="1"/>
  <c r="I73" i="1"/>
  <c r="R56" i="2"/>
  <c r="R57" i="2"/>
  <c r="R58" i="2"/>
  <c r="R59" i="2"/>
  <c r="R60" i="2"/>
  <c r="R61" i="2"/>
  <c r="R62" i="2"/>
  <c r="L56" i="2"/>
  <c r="L57" i="2"/>
  <c r="L58" i="2"/>
  <c r="L59" i="2"/>
  <c r="L60" i="2"/>
  <c r="L61" i="2"/>
  <c r="L62" i="2"/>
  <c r="I56" i="2"/>
  <c r="I57" i="2"/>
  <c r="I58" i="2"/>
  <c r="I59" i="2"/>
  <c r="I60" i="2"/>
  <c r="I61" i="2"/>
  <c r="I62" i="2"/>
  <c r="I55" i="1"/>
  <c r="I56" i="1"/>
  <c r="I57" i="1"/>
  <c r="I58" i="1"/>
  <c r="I59" i="1"/>
  <c r="I60" i="1"/>
  <c r="I61" i="1"/>
  <c r="I53" i="2"/>
  <c r="I47" i="2"/>
  <c r="I35" i="2"/>
  <c r="I31" i="2"/>
  <c r="I27" i="2"/>
  <c r="I29" i="2"/>
  <c r="I28" i="2"/>
  <c r="I41" i="2"/>
  <c r="I11" i="2"/>
  <c r="I8" i="2"/>
  <c r="I30" i="2"/>
  <c r="I37" i="2"/>
  <c r="I36" i="2"/>
  <c r="I24" i="2"/>
  <c r="I12" i="2"/>
  <c r="I54" i="2"/>
  <c r="I3" i="2"/>
  <c r="I20" i="2"/>
  <c r="I4" i="2"/>
  <c r="I6" i="2"/>
  <c r="I38" i="2"/>
  <c r="I32" i="2"/>
  <c r="I33" i="2"/>
  <c r="I34" i="2"/>
  <c r="I19" i="2"/>
  <c r="I9" i="2"/>
  <c r="I15" i="2"/>
  <c r="I43" i="2"/>
  <c r="I25" i="2"/>
  <c r="I40" i="2"/>
  <c r="I42" i="2"/>
  <c r="I7" i="2"/>
  <c r="I10" i="2"/>
  <c r="I21" i="2"/>
  <c r="I39" i="2"/>
  <c r="I14" i="2"/>
  <c r="I13" i="2"/>
  <c r="I26" i="2"/>
  <c r="I17" i="2"/>
  <c r="I22" i="2"/>
  <c r="I16" i="2"/>
  <c r="I18" i="2"/>
  <c r="I48" i="2"/>
  <c r="I5" i="2"/>
  <c r="I23" i="2"/>
  <c r="I49" i="2"/>
  <c r="I46" i="2"/>
  <c r="I50" i="2"/>
  <c r="I51" i="2"/>
  <c r="I55" i="2"/>
  <c r="I52" i="2"/>
  <c r="L53" i="2"/>
  <c r="L47" i="2"/>
  <c r="L35" i="2"/>
  <c r="L31" i="2"/>
  <c r="L27" i="2"/>
  <c r="L29" i="2"/>
  <c r="L28" i="2"/>
  <c r="L41" i="2"/>
  <c r="L11" i="2"/>
  <c r="L8" i="2"/>
  <c r="L30" i="2"/>
  <c r="L37" i="2"/>
  <c r="L36" i="2"/>
  <c r="L24" i="2"/>
  <c r="L12" i="2"/>
  <c r="L54" i="2"/>
  <c r="L3" i="2"/>
  <c r="L20" i="2"/>
  <c r="L4" i="2"/>
  <c r="L6" i="2"/>
  <c r="L38" i="2"/>
  <c r="L32" i="2"/>
  <c r="L33" i="2"/>
  <c r="L34" i="2"/>
  <c r="L19" i="2"/>
  <c r="L9" i="2"/>
  <c r="L15" i="2"/>
  <c r="L43" i="2"/>
  <c r="L25" i="2"/>
  <c r="L40" i="2"/>
  <c r="L42" i="2"/>
  <c r="L7" i="2"/>
  <c r="L10" i="2"/>
  <c r="L21" i="2"/>
  <c r="L39" i="2"/>
  <c r="L14" i="2"/>
  <c r="L13" i="2"/>
  <c r="L26" i="2"/>
  <c r="L17" i="2"/>
  <c r="L22" i="2"/>
  <c r="L16" i="2"/>
  <c r="L18" i="2"/>
  <c r="L48" i="2"/>
  <c r="L5" i="2"/>
  <c r="L23" i="2"/>
  <c r="L49" i="2"/>
  <c r="L46" i="2"/>
  <c r="L50" i="2"/>
  <c r="L51" i="2"/>
  <c r="L55" i="2"/>
  <c r="L52" i="2"/>
  <c r="R49" i="2"/>
  <c r="R51" i="2"/>
  <c r="R55" i="2"/>
  <c r="R52" i="2"/>
  <c r="R35" i="2"/>
  <c r="R40" i="2"/>
  <c r="R29" i="2"/>
  <c r="R17" i="2"/>
  <c r="R16" i="2"/>
  <c r="R18" i="2"/>
  <c r="R8" i="2"/>
  <c r="R32" i="2"/>
  <c r="R48" i="2"/>
  <c r="R39" i="2"/>
  <c r="R12" i="2"/>
  <c r="R4" i="2"/>
  <c r="R42" i="2"/>
  <c r="R28" i="2"/>
  <c r="R38" i="2"/>
  <c r="R34" i="2"/>
  <c r="R50" i="2"/>
  <c r="R14" i="2"/>
  <c r="R13" i="2"/>
  <c r="R43" i="2"/>
  <c r="R7" i="2"/>
  <c r="R46" i="2"/>
  <c r="R41" i="2"/>
  <c r="R9" i="2"/>
  <c r="R3" i="2"/>
  <c r="R21" i="2"/>
  <c r="R33" i="2"/>
  <c r="R10" i="2"/>
  <c r="R5" i="2"/>
  <c r="R19" i="2"/>
  <c r="R20" i="2"/>
  <c r="R26" i="2"/>
  <c r="R15" i="2"/>
  <c r="R23" i="2"/>
  <c r="R6" i="2"/>
  <c r="R22" i="2"/>
  <c r="R25" i="2"/>
  <c r="R30" i="2"/>
  <c r="R11" i="2"/>
  <c r="R27" i="2"/>
  <c r="R36" i="2"/>
  <c r="R24" i="2"/>
  <c r="R37" i="2"/>
  <c r="R31" i="2"/>
  <c r="R54" i="2"/>
  <c r="R53" i="2"/>
  <c r="R47" i="2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5" i="1"/>
  <c r="I46" i="1"/>
  <c r="I47" i="1"/>
  <c r="I48" i="1"/>
  <c r="I49" i="1"/>
  <c r="I50" i="1"/>
  <c r="I51" i="1"/>
  <c r="I52" i="1"/>
  <c r="I53" i="1"/>
  <c r="I54" i="1"/>
  <c r="I3" i="1"/>
  <c r="I2" i="1"/>
  <c r="C121" i="4"/>
  <c r="B121" i="4"/>
  <c r="A121" i="4"/>
  <c r="C120" i="4"/>
  <c r="B120" i="4"/>
  <c r="A120" i="4"/>
  <c r="C119" i="4"/>
  <c r="B119" i="4"/>
  <c r="A119" i="4"/>
  <c r="C118" i="4"/>
  <c r="B118" i="4"/>
  <c r="A118" i="4"/>
  <c r="C117" i="4"/>
  <c r="B117" i="4"/>
  <c r="A117" i="4"/>
  <c r="C116" i="4"/>
  <c r="B116" i="4"/>
  <c r="A116" i="4"/>
  <c r="C115" i="4"/>
  <c r="B115" i="4"/>
  <c r="A115" i="4"/>
  <c r="C114" i="4"/>
  <c r="B114" i="4"/>
  <c r="A114" i="4"/>
  <c r="C113" i="4"/>
  <c r="B113" i="4"/>
  <c r="A113" i="4"/>
  <c r="C112" i="4"/>
  <c r="B112" i="4"/>
  <c r="A112" i="4"/>
  <c r="C111" i="4"/>
  <c r="B111" i="4"/>
  <c r="A111" i="4"/>
  <c r="C110" i="4"/>
  <c r="B110" i="4"/>
  <c r="A110" i="4"/>
  <c r="C109" i="4"/>
  <c r="B109" i="4"/>
  <c r="A109" i="4"/>
  <c r="C108" i="4"/>
  <c r="B108" i="4"/>
  <c r="A108" i="4"/>
  <c r="C107" i="4"/>
  <c r="B107" i="4"/>
  <c r="A107" i="4"/>
  <c r="C106" i="4"/>
  <c r="B106" i="4"/>
  <c r="A106" i="4"/>
  <c r="C105" i="4"/>
  <c r="B105" i="4"/>
  <c r="A105" i="4"/>
  <c r="C104" i="4"/>
  <c r="B104" i="4"/>
  <c r="A104" i="4"/>
  <c r="C103" i="4"/>
  <c r="B103" i="4"/>
  <c r="A103" i="4"/>
  <c r="C102" i="4"/>
  <c r="B102" i="4"/>
  <c r="A102" i="4"/>
  <c r="C101" i="4"/>
  <c r="B101" i="4"/>
  <c r="A101" i="4"/>
  <c r="C100" i="4"/>
  <c r="B100" i="4"/>
  <c r="A100" i="4"/>
  <c r="C99" i="4"/>
  <c r="B99" i="4"/>
  <c r="A99" i="4"/>
  <c r="C98" i="4"/>
  <c r="B98" i="4"/>
  <c r="A98" i="4"/>
  <c r="C97" i="4"/>
  <c r="B97" i="4"/>
  <c r="A97" i="4"/>
  <c r="C96" i="4"/>
  <c r="B96" i="4"/>
  <c r="A96" i="4"/>
  <c r="C95" i="4"/>
  <c r="B95" i="4"/>
  <c r="A95" i="4"/>
  <c r="C94" i="4"/>
  <c r="B94" i="4"/>
  <c r="A94" i="4"/>
  <c r="C93" i="4"/>
  <c r="B93" i="4"/>
  <c r="A93" i="4"/>
  <c r="C92" i="4"/>
  <c r="B92" i="4"/>
  <c r="A92" i="4"/>
  <c r="C91" i="4"/>
  <c r="B91" i="4"/>
  <c r="A91" i="4"/>
  <c r="C90" i="4"/>
  <c r="B90" i="4"/>
  <c r="A90" i="4"/>
  <c r="C89" i="4"/>
  <c r="B89" i="4"/>
  <c r="A89" i="4"/>
  <c r="C88" i="4"/>
  <c r="B88" i="4"/>
  <c r="A88" i="4"/>
  <c r="C87" i="4"/>
  <c r="B87" i="4"/>
  <c r="A87" i="4"/>
  <c r="C86" i="4"/>
  <c r="B86" i="4"/>
  <c r="A86" i="4"/>
  <c r="C85" i="4"/>
  <c r="B85" i="4"/>
  <c r="A85" i="4"/>
  <c r="C84" i="4"/>
  <c r="B84" i="4"/>
  <c r="A84" i="4"/>
  <c r="C83" i="4"/>
  <c r="B83" i="4"/>
  <c r="A83" i="4"/>
  <c r="C82" i="4"/>
  <c r="B82" i="4"/>
  <c r="A82" i="4"/>
  <c r="C81" i="4"/>
  <c r="B81" i="4"/>
  <c r="A81" i="4"/>
  <c r="C80" i="4"/>
  <c r="B80" i="4"/>
  <c r="A80" i="4"/>
  <c r="C79" i="4"/>
  <c r="B79" i="4"/>
  <c r="A79" i="4"/>
  <c r="C78" i="4"/>
  <c r="B78" i="4"/>
  <c r="A78" i="4"/>
  <c r="C77" i="4"/>
  <c r="B77" i="4"/>
  <c r="A77" i="4"/>
  <c r="C76" i="4"/>
  <c r="B76" i="4"/>
  <c r="A76" i="4"/>
  <c r="C75" i="4"/>
  <c r="B75" i="4"/>
  <c r="A75" i="4"/>
  <c r="C74" i="4"/>
  <c r="B74" i="4"/>
  <c r="A74" i="4"/>
  <c r="C73" i="4"/>
  <c r="B73" i="4"/>
  <c r="A73" i="4"/>
  <c r="C72" i="4"/>
  <c r="B72" i="4"/>
  <c r="A72" i="4"/>
  <c r="C71" i="4"/>
  <c r="B71" i="4"/>
  <c r="A71" i="4"/>
  <c r="C70" i="4"/>
  <c r="B70" i="4"/>
  <c r="A70" i="4"/>
  <c r="C69" i="4"/>
  <c r="B69" i="4"/>
  <c r="A69" i="4"/>
  <c r="C68" i="4"/>
  <c r="B68" i="4"/>
  <c r="A68" i="4"/>
  <c r="C67" i="4"/>
  <c r="B67" i="4"/>
  <c r="A67" i="4"/>
  <c r="C66" i="4"/>
  <c r="B66" i="4"/>
  <c r="A66" i="4"/>
  <c r="C65" i="4"/>
  <c r="B65" i="4"/>
  <c r="A65" i="4"/>
  <c r="C64" i="4"/>
  <c r="B64" i="4"/>
  <c r="A64" i="4"/>
  <c r="C63" i="4"/>
  <c r="B63" i="4"/>
  <c r="A63" i="4"/>
  <c r="C62" i="4"/>
  <c r="B62" i="4"/>
  <c r="A62" i="4"/>
  <c r="C61" i="4"/>
  <c r="B61" i="4"/>
  <c r="A61" i="4"/>
  <c r="C60" i="4"/>
  <c r="B60" i="4"/>
  <c r="A60" i="4"/>
  <c r="C59" i="4"/>
  <c r="B59" i="4"/>
  <c r="A59" i="4"/>
  <c r="C58" i="4"/>
  <c r="B58" i="4"/>
  <c r="A58" i="4"/>
  <c r="C57" i="4"/>
  <c r="B57" i="4"/>
  <c r="A57" i="4"/>
  <c r="C56" i="4"/>
  <c r="B56" i="4"/>
  <c r="A56" i="4"/>
  <c r="C55" i="4"/>
  <c r="B55" i="4"/>
  <c r="A55" i="4"/>
  <c r="C54" i="4"/>
  <c r="B54" i="4"/>
  <c r="A54" i="4"/>
  <c r="C53" i="4"/>
  <c r="B53" i="4"/>
  <c r="A53" i="4"/>
  <c r="C52" i="4"/>
  <c r="B52" i="4"/>
  <c r="A52" i="4"/>
  <c r="C51" i="4"/>
  <c r="B51" i="4"/>
  <c r="A51" i="4"/>
  <c r="C50" i="4"/>
  <c r="B50" i="4"/>
  <c r="A50" i="4"/>
  <c r="C49" i="4"/>
  <c r="B49" i="4"/>
  <c r="A49" i="4"/>
  <c r="C48" i="4"/>
  <c r="B48" i="4"/>
  <c r="A48" i="4"/>
  <c r="C47" i="4"/>
  <c r="B47" i="4"/>
  <c r="A47" i="4"/>
  <c r="C46" i="4"/>
  <c r="B46" i="4"/>
  <c r="A46" i="4"/>
  <c r="C45" i="4"/>
  <c r="B45" i="4"/>
  <c r="A45" i="4"/>
  <c r="C44" i="4"/>
  <c r="B44" i="4"/>
  <c r="A44" i="4"/>
  <c r="C43" i="4"/>
  <c r="B43" i="4"/>
  <c r="A43" i="4"/>
  <c r="C42" i="4"/>
  <c r="B42" i="4"/>
  <c r="A42" i="4"/>
  <c r="C41" i="4"/>
  <c r="B41" i="4"/>
  <c r="A41" i="4"/>
  <c r="C40" i="4"/>
  <c r="B40" i="4"/>
  <c r="A40" i="4"/>
  <c r="C39" i="4"/>
  <c r="B39" i="4"/>
  <c r="A39" i="4"/>
  <c r="C38" i="4"/>
  <c r="B38" i="4"/>
  <c r="A38" i="4"/>
  <c r="C37" i="4"/>
  <c r="B37" i="4"/>
  <c r="A37" i="4"/>
  <c r="C36" i="4"/>
  <c r="B36" i="4"/>
  <c r="A36" i="4"/>
  <c r="C35" i="4"/>
  <c r="B35" i="4"/>
  <c r="A35" i="4"/>
  <c r="C34" i="4"/>
  <c r="B34" i="4"/>
  <c r="A34" i="4"/>
  <c r="C33" i="4"/>
  <c r="B33" i="4"/>
  <c r="A33" i="4"/>
  <c r="C32" i="4"/>
  <c r="B32" i="4"/>
  <c r="A32" i="4"/>
  <c r="C31" i="4"/>
  <c r="B31" i="4"/>
  <c r="A31" i="4"/>
  <c r="C30" i="4"/>
  <c r="B30" i="4"/>
  <c r="A30" i="4"/>
  <c r="C29" i="4"/>
  <c r="B29" i="4"/>
  <c r="A29" i="4"/>
  <c r="C28" i="4"/>
  <c r="B28" i="4"/>
  <c r="A28" i="4"/>
  <c r="C27" i="4"/>
  <c r="B27" i="4"/>
  <c r="A27" i="4"/>
  <c r="C26" i="4"/>
  <c r="B26" i="4"/>
  <c r="A26" i="4"/>
  <c r="C25" i="4"/>
  <c r="B25" i="4"/>
  <c r="A25" i="4"/>
  <c r="C24" i="4"/>
  <c r="B24" i="4"/>
  <c r="A24" i="4"/>
  <c r="C23" i="4"/>
  <c r="B23" i="4"/>
  <c r="A23" i="4"/>
  <c r="C22" i="4"/>
  <c r="B22" i="4"/>
  <c r="A22" i="4"/>
  <c r="C21" i="4"/>
  <c r="B21" i="4"/>
  <c r="A21" i="4"/>
  <c r="C20" i="4"/>
  <c r="B20" i="4"/>
  <c r="A20" i="4"/>
  <c r="C19" i="4"/>
  <c r="B19" i="4"/>
  <c r="A19" i="4"/>
  <c r="C18" i="4"/>
  <c r="B18" i="4"/>
  <c r="A18" i="4"/>
  <c r="C17" i="4"/>
  <c r="B17" i="4"/>
  <c r="A17" i="4"/>
  <c r="C16" i="4"/>
  <c r="B16" i="4"/>
  <c r="A16" i="4"/>
  <c r="C15" i="4"/>
  <c r="B15" i="4"/>
  <c r="A15" i="4"/>
  <c r="C14" i="4"/>
  <c r="B14" i="4"/>
  <c r="A14" i="4"/>
  <c r="C13" i="4"/>
  <c r="B13" i="4"/>
  <c r="A13" i="4"/>
  <c r="C12" i="4"/>
  <c r="B12" i="4"/>
  <c r="A12" i="4"/>
  <c r="C11" i="4"/>
  <c r="B11" i="4"/>
  <c r="A11" i="4"/>
  <c r="C10" i="4"/>
  <c r="B10" i="4"/>
  <c r="A10" i="4"/>
  <c r="C9" i="4"/>
  <c r="B9" i="4"/>
  <c r="A9" i="4"/>
  <c r="C8" i="4"/>
  <c r="B8" i="4"/>
  <c r="A8" i="4"/>
  <c r="C7" i="4"/>
  <c r="B7" i="4"/>
  <c r="A7" i="4"/>
  <c r="C6" i="4"/>
  <c r="B6" i="4"/>
  <c r="A6" i="4"/>
  <c r="C5" i="4"/>
  <c r="B5" i="4"/>
  <c r="A5" i="4"/>
  <c r="L121" i="4"/>
  <c r="J121" i="4"/>
  <c r="K121" i="4"/>
  <c r="L120" i="4"/>
  <c r="J120" i="4"/>
  <c r="K120" i="4"/>
  <c r="L119" i="4"/>
  <c r="K119" i="4"/>
  <c r="J119" i="4"/>
  <c r="L118" i="4"/>
  <c r="J118" i="4"/>
  <c r="K118" i="4"/>
  <c r="L117" i="4"/>
  <c r="J117" i="4"/>
  <c r="K117" i="4"/>
  <c r="L116" i="4"/>
  <c r="J116" i="4"/>
  <c r="K116" i="4"/>
  <c r="L115" i="4"/>
  <c r="K115" i="4"/>
  <c r="J115" i="4"/>
  <c r="L114" i="4"/>
  <c r="J114" i="4"/>
  <c r="K114" i="4"/>
  <c r="L113" i="4"/>
  <c r="J113" i="4"/>
  <c r="K113" i="4"/>
  <c r="L112" i="4"/>
  <c r="J112" i="4"/>
  <c r="K112" i="4"/>
  <c r="L111" i="4"/>
  <c r="K111" i="4"/>
  <c r="J111" i="4"/>
  <c r="L110" i="4"/>
  <c r="J110" i="4"/>
  <c r="K110" i="4"/>
  <c r="L109" i="4"/>
  <c r="J109" i="4"/>
  <c r="K109" i="4"/>
  <c r="L108" i="4"/>
  <c r="J108" i="4"/>
  <c r="K108" i="4"/>
  <c r="L107" i="4"/>
  <c r="K107" i="4"/>
  <c r="J107" i="4"/>
  <c r="L106" i="4"/>
  <c r="J106" i="4"/>
  <c r="K106" i="4"/>
  <c r="L105" i="4"/>
  <c r="J105" i="4"/>
  <c r="K105" i="4"/>
  <c r="L104" i="4"/>
  <c r="J104" i="4"/>
  <c r="K104" i="4"/>
  <c r="L103" i="4"/>
  <c r="K103" i="4"/>
  <c r="J103" i="4"/>
  <c r="L102" i="4"/>
  <c r="J102" i="4"/>
  <c r="K102" i="4"/>
  <c r="L101" i="4"/>
  <c r="J101" i="4"/>
  <c r="K101" i="4"/>
  <c r="L100" i="4"/>
  <c r="J100" i="4"/>
  <c r="K100" i="4"/>
  <c r="L99" i="4"/>
  <c r="K99" i="4"/>
  <c r="J99" i="4"/>
  <c r="L98" i="4"/>
  <c r="J98" i="4"/>
  <c r="K98" i="4"/>
  <c r="L97" i="4"/>
  <c r="J97" i="4"/>
  <c r="K97" i="4"/>
  <c r="L96" i="4"/>
  <c r="J96" i="4"/>
  <c r="K96" i="4"/>
  <c r="L95" i="4"/>
  <c r="K95" i="4"/>
  <c r="J95" i="4"/>
  <c r="L94" i="4"/>
  <c r="J94" i="4"/>
  <c r="K94" i="4"/>
  <c r="L93" i="4"/>
  <c r="J93" i="4"/>
  <c r="K93" i="4"/>
  <c r="L92" i="4"/>
  <c r="J92" i="4"/>
  <c r="K92" i="4"/>
  <c r="L91" i="4"/>
  <c r="K91" i="4"/>
  <c r="J91" i="4"/>
  <c r="L90" i="4"/>
  <c r="J90" i="4"/>
  <c r="K90" i="4"/>
  <c r="L89" i="4"/>
  <c r="J89" i="4"/>
  <c r="K89" i="4"/>
  <c r="L88" i="4"/>
  <c r="J88" i="4"/>
  <c r="K88" i="4"/>
  <c r="L87" i="4"/>
  <c r="K87" i="4"/>
  <c r="J87" i="4"/>
  <c r="L86" i="4"/>
  <c r="J86" i="4"/>
  <c r="K86" i="4"/>
  <c r="L85" i="4"/>
  <c r="J85" i="4"/>
  <c r="K85" i="4"/>
  <c r="L84" i="4"/>
  <c r="J84" i="4"/>
  <c r="K84" i="4"/>
  <c r="L83" i="4"/>
  <c r="K83" i="4"/>
  <c r="J83" i="4"/>
  <c r="L82" i="4"/>
  <c r="J82" i="4"/>
  <c r="K82" i="4"/>
  <c r="L81" i="4"/>
  <c r="J81" i="4"/>
  <c r="K81" i="4"/>
  <c r="L80" i="4"/>
  <c r="J80" i="4"/>
  <c r="K80" i="4"/>
  <c r="L79" i="4"/>
  <c r="K79" i="4"/>
  <c r="J79" i="4"/>
  <c r="L78" i="4"/>
  <c r="J78" i="4"/>
  <c r="K78" i="4"/>
  <c r="L77" i="4"/>
  <c r="J77" i="4"/>
  <c r="K77" i="4"/>
  <c r="L76" i="4"/>
  <c r="J76" i="4"/>
  <c r="K76" i="4"/>
  <c r="L75" i="4"/>
  <c r="K75" i="4"/>
  <c r="J75" i="4"/>
  <c r="L74" i="4"/>
  <c r="J74" i="4"/>
  <c r="K74" i="4"/>
  <c r="L73" i="4"/>
  <c r="J73" i="4"/>
  <c r="K73" i="4"/>
  <c r="L72" i="4"/>
  <c r="J72" i="4"/>
  <c r="K72" i="4"/>
  <c r="L71" i="4"/>
  <c r="K71" i="4"/>
  <c r="J71" i="4"/>
  <c r="L70" i="4"/>
  <c r="J70" i="4"/>
  <c r="K70" i="4"/>
  <c r="L69" i="4"/>
  <c r="J69" i="4"/>
  <c r="K69" i="4"/>
  <c r="L68" i="4"/>
  <c r="J68" i="4"/>
  <c r="K68" i="4"/>
  <c r="L67" i="4"/>
  <c r="K67" i="4"/>
  <c r="J67" i="4"/>
  <c r="L66" i="4"/>
  <c r="J66" i="4"/>
  <c r="K66" i="4"/>
  <c r="L65" i="4"/>
  <c r="J65" i="4"/>
  <c r="K65" i="4"/>
  <c r="L64" i="4"/>
  <c r="J64" i="4"/>
  <c r="K64" i="4"/>
  <c r="L63" i="4"/>
  <c r="K63" i="4"/>
  <c r="J63" i="4"/>
  <c r="L62" i="4"/>
  <c r="J62" i="4"/>
  <c r="K62" i="4"/>
  <c r="L61" i="4"/>
  <c r="J61" i="4"/>
  <c r="K61" i="4"/>
  <c r="L60" i="4"/>
  <c r="J60" i="4"/>
  <c r="K60" i="4"/>
  <c r="L59" i="4"/>
  <c r="K59" i="4"/>
  <c r="J59" i="4"/>
  <c r="L58" i="4"/>
  <c r="J58" i="4"/>
  <c r="K58" i="4"/>
  <c r="L57" i="4"/>
  <c r="J57" i="4"/>
  <c r="K57" i="4"/>
  <c r="L56" i="4"/>
  <c r="J56" i="4"/>
  <c r="K56" i="4"/>
  <c r="L55" i="4"/>
  <c r="K55" i="4"/>
  <c r="J55" i="4"/>
  <c r="L54" i="4"/>
  <c r="J54" i="4"/>
  <c r="K54" i="4"/>
  <c r="L53" i="4"/>
  <c r="J53" i="4"/>
  <c r="K53" i="4"/>
  <c r="L52" i="4"/>
  <c r="J52" i="4"/>
  <c r="K52" i="4"/>
  <c r="L51" i="4"/>
  <c r="K51" i="4"/>
  <c r="J51" i="4"/>
  <c r="L50" i="4"/>
  <c r="J50" i="4"/>
  <c r="K50" i="4"/>
  <c r="L49" i="4"/>
  <c r="J49" i="4"/>
  <c r="K49" i="4"/>
  <c r="L48" i="4"/>
  <c r="J48" i="4"/>
  <c r="K48" i="4"/>
  <c r="L47" i="4"/>
  <c r="K47" i="4"/>
  <c r="J47" i="4"/>
  <c r="L46" i="4"/>
  <c r="J46" i="4"/>
  <c r="K46" i="4"/>
  <c r="L45" i="4"/>
  <c r="J45" i="4"/>
  <c r="K45" i="4"/>
  <c r="L44" i="4"/>
  <c r="J44" i="4"/>
  <c r="K44" i="4"/>
  <c r="L43" i="4"/>
  <c r="K43" i="4"/>
  <c r="J43" i="4"/>
  <c r="L42" i="4"/>
  <c r="J42" i="4"/>
  <c r="K42" i="4"/>
  <c r="L41" i="4"/>
  <c r="J41" i="4"/>
  <c r="K41" i="4"/>
  <c r="L40" i="4"/>
  <c r="J40" i="4"/>
  <c r="K40" i="4"/>
  <c r="L39" i="4"/>
  <c r="K39" i="4"/>
  <c r="J39" i="4"/>
  <c r="L38" i="4"/>
  <c r="J38" i="4"/>
  <c r="K38" i="4"/>
  <c r="L37" i="4"/>
  <c r="J37" i="4"/>
  <c r="K37" i="4"/>
  <c r="L36" i="4"/>
  <c r="J36" i="4"/>
  <c r="K36" i="4"/>
  <c r="L35" i="4"/>
  <c r="K35" i="4"/>
  <c r="J35" i="4"/>
  <c r="L34" i="4"/>
  <c r="J34" i="4"/>
  <c r="K34" i="4"/>
  <c r="L33" i="4"/>
  <c r="J33" i="4"/>
  <c r="K33" i="4"/>
  <c r="L32" i="4"/>
  <c r="J32" i="4"/>
  <c r="K32" i="4"/>
  <c r="L31" i="4"/>
  <c r="K31" i="4"/>
  <c r="J31" i="4"/>
  <c r="L30" i="4"/>
  <c r="J30" i="4"/>
  <c r="K30" i="4"/>
  <c r="L29" i="4"/>
  <c r="J29" i="4"/>
  <c r="K29" i="4"/>
  <c r="L28" i="4"/>
  <c r="J28" i="4"/>
  <c r="K28" i="4"/>
  <c r="L27" i="4"/>
  <c r="K27" i="4"/>
  <c r="J27" i="4"/>
  <c r="L26" i="4"/>
  <c r="J26" i="4"/>
  <c r="K26" i="4"/>
  <c r="L25" i="4"/>
  <c r="J25" i="4"/>
  <c r="K25" i="4"/>
  <c r="L24" i="4"/>
  <c r="J24" i="4"/>
  <c r="K24" i="4"/>
  <c r="L23" i="4"/>
  <c r="K23" i="4"/>
  <c r="J23" i="4"/>
  <c r="L22" i="4"/>
  <c r="J22" i="4"/>
  <c r="K22" i="4"/>
  <c r="L21" i="4"/>
  <c r="J21" i="4"/>
  <c r="K21" i="4"/>
  <c r="L20" i="4"/>
  <c r="J20" i="4"/>
  <c r="K20" i="4"/>
  <c r="L19" i="4"/>
  <c r="K19" i="4"/>
  <c r="J19" i="4"/>
  <c r="L18" i="4"/>
  <c r="J18" i="4"/>
  <c r="K18" i="4"/>
  <c r="L17" i="4"/>
  <c r="J17" i="4"/>
  <c r="K17" i="4"/>
  <c r="L16" i="4"/>
  <c r="J16" i="4"/>
  <c r="K16" i="4"/>
  <c r="L15" i="4"/>
  <c r="K15" i="4"/>
  <c r="J15" i="4"/>
  <c r="L14" i="4"/>
  <c r="J14" i="4"/>
  <c r="K14" i="4"/>
  <c r="L13" i="4"/>
  <c r="J13" i="4"/>
  <c r="K13" i="4"/>
  <c r="L12" i="4"/>
  <c r="J12" i="4"/>
  <c r="K12" i="4"/>
  <c r="L11" i="4"/>
  <c r="K11" i="4"/>
  <c r="J11" i="4"/>
  <c r="L10" i="4"/>
  <c r="J10" i="4"/>
  <c r="K10" i="4"/>
  <c r="L9" i="4"/>
  <c r="J9" i="4"/>
  <c r="K9" i="4"/>
  <c r="L8" i="4"/>
  <c r="J8" i="4"/>
  <c r="K8" i="4"/>
  <c r="L7" i="4"/>
  <c r="K7" i="4"/>
  <c r="J7" i="4"/>
  <c r="L6" i="4"/>
  <c r="J6" i="4"/>
  <c r="K6" i="4"/>
  <c r="L5" i="4"/>
  <c r="J5" i="4"/>
  <c r="K5" i="4"/>
  <c r="L4" i="4"/>
  <c r="J4" i="4"/>
  <c r="K4" i="4"/>
  <c r="L3" i="4"/>
  <c r="J3" i="4"/>
  <c r="K3" i="4"/>
  <c r="L103" i="3"/>
  <c r="N103" i="3"/>
  <c r="P103" i="3"/>
  <c r="R103" i="3"/>
  <c r="K103" i="3"/>
  <c r="S103" i="3"/>
  <c r="M103" i="3"/>
  <c r="T103" i="3"/>
  <c r="U103" i="3"/>
  <c r="O103" i="3"/>
  <c r="V103" i="3"/>
  <c r="K104" i="3"/>
  <c r="R104" i="3"/>
  <c r="L104" i="3"/>
  <c r="T104" i="3"/>
  <c r="N104" i="3"/>
  <c r="V104" i="3"/>
  <c r="P104" i="3"/>
  <c r="N66" i="3"/>
  <c r="R66" i="3"/>
  <c r="S66" i="3"/>
  <c r="M66" i="3"/>
  <c r="T66" i="3"/>
  <c r="U66" i="3"/>
  <c r="O66" i="3"/>
  <c r="V66" i="3"/>
  <c r="P66" i="3"/>
  <c r="R67" i="3"/>
  <c r="T67" i="3"/>
  <c r="N67" i="3"/>
  <c r="V67" i="3"/>
  <c r="T68" i="3"/>
  <c r="N68" i="3"/>
  <c r="T69" i="3"/>
  <c r="N39" i="3"/>
  <c r="R39" i="3"/>
  <c r="K39" i="3"/>
  <c r="S39" i="3"/>
  <c r="M39" i="3"/>
  <c r="T39" i="3"/>
  <c r="U39" i="3"/>
  <c r="O39" i="3"/>
  <c r="V39" i="3"/>
  <c r="P39" i="3"/>
  <c r="K40" i="3"/>
  <c r="R40" i="3"/>
  <c r="L40" i="3"/>
  <c r="T40" i="3"/>
  <c r="N40" i="3"/>
  <c r="V40" i="3"/>
  <c r="P40" i="3"/>
  <c r="N5" i="3"/>
  <c r="P5" i="3"/>
  <c r="R5" i="3"/>
  <c r="K5" i="3"/>
  <c r="S5" i="3"/>
  <c r="M5" i="3"/>
  <c r="T5" i="3"/>
  <c r="U5" i="3"/>
  <c r="V5" i="3"/>
  <c r="R6" i="3"/>
  <c r="S6" i="3"/>
  <c r="M6" i="3"/>
  <c r="T6" i="3"/>
  <c r="N6" i="3"/>
  <c r="V6" i="3"/>
  <c r="S7" i="3"/>
  <c r="T7" i="3"/>
  <c r="N7" i="3"/>
  <c r="T8" i="3"/>
  <c r="K4" i="3"/>
  <c r="K3" i="3"/>
  <c r="L4" i="3"/>
  <c r="M4" i="3"/>
  <c r="N4" i="3"/>
  <c r="O4" i="3"/>
  <c r="P4" i="3"/>
  <c r="S4" i="3"/>
  <c r="T4" i="3"/>
  <c r="U4" i="3"/>
  <c r="V4" i="3"/>
  <c r="R4" i="3"/>
  <c r="M3" i="3"/>
  <c r="N3" i="3"/>
  <c r="O3" i="3"/>
  <c r="P3" i="3"/>
  <c r="L3" i="3"/>
  <c r="B3" i="3"/>
  <c r="A3" i="3"/>
  <c r="C3" i="3"/>
  <c r="I597" i="3"/>
  <c r="I596" i="3"/>
  <c r="I595" i="3"/>
  <c r="I594" i="3"/>
  <c r="I593" i="3"/>
  <c r="I592" i="3"/>
  <c r="I591" i="3"/>
  <c r="I590" i="3"/>
  <c r="I589" i="3"/>
  <c r="I588" i="3"/>
  <c r="I587" i="3"/>
  <c r="I586" i="3"/>
  <c r="I585" i="3"/>
  <c r="I584" i="3"/>
  <c r="I583" i="3"/>
  <c r="I582" i="3"/>
  <c r="I581" i="3"/>
  <c r="I580" i="3"/>
  <c r="I579" i="3"/>
  <c r="I578" i="3"/>
  <c r="I577" i="3"/>
  <c r="I576" i="3"/>
  <c r="I575" i="3"/>
  <c r="I574" i="3"/>
  <c r="I573" i="3"/>
  <c r="I572" i="3"/>
  <c r="I571" i="3"/>
  <c r="I570" i="3"/>
  <c r="I569" i="3"/>
  <c r="I568" i="3"/>
  <c r="I567" i="3"/>
  <c r="I566" i="3"/>
  <c r="I565" i="3"/>
  <c r="I564" i="3"/>
  <c r="I563" i="3"/>
  <c r="I562" i="3"/>
  <c r="I561" i="3"/>
  <c r="I560" i="3"/>
  <c r="I559" i="3"/>
  <c r="I558" i="3"/>
  <c r="I557" i="3"/>
  <c r="I556" i="3"/>
  <c r="I555" i="3"/>
  <c r="I554" i="3"/>
  <c r="I553" i="3"/>
  <c r="I552" i="3"/>
  <c r="I551" i="3"/>
  <c r="I550" i="3"/>
  <c r="I549" i="3"/>
  <c r="I548" i="3"/>
  <c r="I547" i="3"/>
  <c r="I546" i="3"/>
  <c r="I545" i="3"/>
  <c r="I544" i="3"/>
  <c r="I543" i="3"/>
  <c r="I542" i="3"/>
  <c r="I541" i="3"/>
  <c r="I540" i="3"/>
  <c r="I539" i="3"/>
  <c r="I538" i="3"/>
  <c r="I537" i="3"/>
  <c r="I536" i="3"/>
  <c r="I535" i="3"/>
  <c r="I534" i="3"/>
  <c r="I533" i="3"/>
  <c r="I532" i="3"/>
  <c r="I531" i="3"/>
  <c r="I530" i="3"/>
  <c r="I529" i="3"/>
  <c r="I528" i="3"/>
  <c r="I527" i="3"/>
  <c r="I526" i="3"/>
  <c r="I525" i="3"/>
  <c r="I524" i="3"/>
  <c r="I523" i="3"/>
  <c r="I522" i="3"/>
  <c r="I521" i="3"/>
  <c r="I520" i="3"/>
  <c r="I519" i="3"/>
  <c r="I518" i="3"/>
  <c r="I517" i="3"/>
  <c r="I516" i="3"/>
  <c r="I515" i="3"/>
  <c r="I514" i="3"/>
  <c r="I513" i="3"/>
  <c r="I512" i="3"/>
  <c r="I511" i="3"/>
  <c r="I510" i="3"/>
  <c r="I509" i="3"/>
  <c r="I508" i="3"/>
  <c r="I507" i="3"/>
  <c r="I506" i="3"/>
  <c r="I505" i="3"/>
  <c r="I504" i="3"/>
  <c r="I503" i="3"/>
  <c r="I502" i="3"/>
  <c r="I501" i="3"/>
  <c r="I500" i="3"/>
  <c r="I499" i="3"/>
  <c r="I498" i="3"/>
  <c r="I497" i="3"/>
  <c r="I496" i="3"/>
  <c r="I495" i="3"/>
  <c r="I494" i="3"/>
  <c r="I493" i="3"/>
  <c r="I492" i="3"/>
  <c r="I491" i="3"/>
  <c r="I490" i="3"/>
  <c r="I489" i="3"/>
  <c r="I488" i="3"/>
  <c r="I487" i="3"/>
  <c r="I486" i="3"/>
  <c r="I485" i="3"/>
  <c r="I484" i="3"/>
  <c r="I483" i="3"/>
  <c r="I482" i="3"/>
  <c r="I481" i="3"/>
  <c r="I480" i="3"/>
  <c r="I479" i="3"/>
  <c r="I478" i="3"/>
  <c r="I477" i="3"/>
  <c r="I476" i="3"/>
  <c r="I475" i="3"/>
  <c r="I474" i="3"/>
  <c r="I473" i="3"/>
  <c r="I472" i="3"/>
  <c r="I471" i="3"/>
  <c r="I470" i="3"/>
  <c r="I469" i="3"/>
  <c r="I468" i="3"/>
  <c r="I467" i="3"/>
  <c r="I466" i="3"/>
  <c r="I465" i="3"/>
  <c r="I464" i="3"/>
  <c r="I463" i="3"/>
  <c r="I462" i="3"/>
  <c r="I461" i="3"/>
  <c r="I460" i="3"/>
  <c r="I459" i="3"/>
  <c r="I458" i="3"/>
  <c r="I457" i="3"/>
  <c r="I456" i="3"/>
  <c r="I455" i="3"/>
  <c r="I454" i="3"/>
  <c r="I453" i="3"/>
  <c r="I452" i="3"/>
  <c r="I451" i="3"/>
  <c r="I450" i="3"/>
  <c r="I449" i="3"/>
  <c r="I448" i="3"/>
  <c r="I447" i="3"/>
  <c r="I446" i="3"/>
  <c r="I445" i="3"/>
  <c r="I444" i="3"/>
  <c r="I443" i="3"/>
  <c r="I442" i="3"/>
  <c r="I441" i="3"/>
  <c r="I440" i="3"/>
  <c r="I439" i="3"/>
  <c r="I438" i="3"/>
  <c r="I437" i="3"/>
  <c r="I436" i="3"/>
  <c r="I435" i="3"/>
  <c r="I434" i="3"/>
  <c r="I433" i="3"/>
  <c r="I432" i="3"/>
  <c r="I431" i="3"/>
  <c r="I430" i="3"/>
  <c r="I429" i="3"/>
  <c r="I428" i="3"/>
  <c r="I427" i="3"/>
  <c r="I426" i="3"/>
  <c r="I425" i="3"/>
  <c r="I424" i="3"/>
  <c r="I423" i="3"/>
  <c r="I422" i="3"/>
  <c r="I421" i="3"/>
  <c r="I420" i="3"/>
  <c r="I419" i="3"/>
  <c r="I418" i="3"/>
  <c r="I417" i="3"/>
  <c r="I416" i="3"/>
  <c r="I415" i="3"/>
  <c r="I414" i="3"/>
  <c r="I413" i="3"/>
  <c r="I412" i="3"/>
  <c r="I411" i="3"/>
  <c r="I410" i="3"/>
  <c r="I409" i="3"/>
  <c r="I408" i="3"/>
  <c r="I407" i="3"/>
  <c r="I406" i="3"/>
  <c r="I405" i="3"/>
  <c r="I404" i="3"/>
  <c r="I403" i="3"/>
  <c r="I402" i="3"/>
  <c r="I401" i="3"/>
  <c r="I400" i="3"/>
  <c r="I399" i="3"/>
  <c r="I398" i="3"/>
  <c r="I397" i="3"/>
  <c r="I396" i="3"/>
  <c r="I395" i="3"/>
  <c r="I394" i="3"/>
  <c r="I393" i="3"/>
  <c r="I392" i="3"/>
  <c r="I391" i="3"/>
  <c r="I390" i="3"/>
  <c r="I389" i="3"/>
  <c r="I388" i="3"/>
  <c r="I387" i="3"/>
  <c r="I386" i="3"/>
  <c r="I385" i="3"/>
  <c r="I384" i="3"/>
  <c r="I383" i="3"/>
  <c r="I382" i="3"/>
  <c r="I381" i="3"/>
  <c r="I380" i="3"/>
  <c r="I379" i="3"/>
  <c r="I378" i="3"/>
  <c r="I377" i="3"/>
  <c r="I376" i="3"/>
  <c r="I375" i="3"/>
  <c r="I374" i="3"/>
  <c r="I373" i="3"/>
  <c r="I372" i="3"/>
  <c r="I371" i="3"/>
  <c r="I370" i="3"/>
  <c r="I369" i="3"/>
  <c r="I368" i="3"/>
  <c r="I367" i="3"/>
  <c r="I366" i="3"/>
  <c r="I365" i="3"/>
  <c r="I364" i="3"/>
  <c r="I363" i="3"/>
  <c r="I362" i="3"/>
  <c r="I361" i="3"/>
  <c r="I360" i="3"/>
  <c r="I359" i="3"/>
  <c r="I358" i="3"/>
  <c r="I357" i="3"/>
  <c r="I356" i="3"/>
  <c r="I355" i="3"/>
  <c r="I354" i="3"/>
  <c r="I353" i="3"/>
  <c r="I352" i="3"/>
  <c r="I351" i="3"/>
  <c r="I350" i="3"/>
  <c r="I349" i="3"/>
  <c r="I348" i="3"/>
  <c r="I347" i="3"/>
  <c r="I346" i="3"/>
  <c r="I345" i="3"/>
  <c r="I344" i="3"/>
  <c r="I343" i="3"/>
  <c r="I342" i="3"/>
  <c r="I341" i="3"/>
  <c r="I340" i="3"/>
  <c r="I339" i="3"/>
  <c r="I338" i="3"/>
  <c r="I337" i="3"/>
  <c r="I336" i="3"/>
  <c r="I335" i="3"/>
  <c r="I334" i="3"/>
  <c r="I333" i="3"/>
  <c r="I332" i="3"/>
  <c r="I331" i="3"/>
  <c r="I330" i="3"/>
  <c r="I329" i="3"/>
  <c r="I328" i="3"/>
  <c r="I327" i="3"/>
  <c r="I326" i="3"/>
  <c r="I325" i="3"/>
  <c r="I324" i="3"/>
  <c r="I323" i="3"/>
  <c r="I322" i="3"/>
  <c r="I321" i="3"/>
  <c r="I320" i="3"/>
  <c r="I319" i="3"/>
  <c r="I318" i="3"/>
  <c r="I317" i="3"/>
  <c r="I316" i="3"/>
  <c r="I315" i="3"/>
  <c r="I314" i="3"/>
  <c r="I313" i="3"/>
  <c r="I312" i="3"/>
  <c r="I311" i="3"/>
  <c r="I310" i="3"/>
  <c r="I309" i="3"/>
  <c r="I308" i="3"/>
  <c r="I307" i="3"/>
  <c r="I306" i="3"/>
  <c r="I305" i="3"/>
  <c r="I304" i="3"/>
  <c r="I303" i="3"/>
  <c r="I302" i="3"/>
  <c r="I301" i="3"/>
  <c r="I300" i="3"/>
  <c r="I299" i="3"/>
  <c r="I298" i="3"/>
  <c r="I297" i="3"/>
  <c r="I296" i="3"/>
  <c r="I295" i="3"/>
  <c r="I294" i="3"/>
  <c r="I293" i="3"/>
  <c r="I292" i="3"/>
  <c r="I291" i="3"/>
  <c r="I290" i="3"/>
  <c r="I289" i="3"/>
  <c r="I288" i="3"/>
  <c r="I287" i="3"/>
  <c r="I286" i="3"/>
  <c r="I285" i="3"/>
  <c r="I284" i="3"/>
  <c r="I283" i="3"/>
  <c r="I282" i="3"/>
  <c r="I281" i="3"/>
  <c r="I280" i="3"/>
  <c r="I279" i="3"/>
  <c r="I278" i="3"/>
  <c r="I277" i="3"/>
  <c r="I276" i="3"/>
  <c r="I275" i="3"/>
  <c r="I274" i="3"/>
  <c r="I273" i="3"/>
  <c r="I272" i="3"/>
  <c r="I271" i="3"/>
  <c r="I270" i="3"/>
  <c r="I269" i="3"/>
  <c r="I268" i="3"/>
  <c r="I267" i="3"/>
  <c r="I266" i="3"/>
  <c r="I265" i="3"/>
  <c r="I264" i="3"/>
  <c r="I263" i="3"/>
  <c r="I262" i="3"/>
  <c r="I261" i="3"/>
  <c r="I260" i="3"/>
  <c r="I259" i="3"/>
  <c r="I258" i="3"/>
  <c r="I257" i="3"/>
  <c r="I256" i="3"/>
  <c r="I255" i="3"/>
  <c r="I254" i="3"/>
  <c r="I253" i="3"/>
  <c r="I252" i="3"/>
  <c r="I251" i="3"/>
  <c r="I250" i="3"/>
  <c r="I249" i="3"/>
  <c r="I248" i="3"/>
  <c r="I247" i="3"/>
  <c r="I246" i="3"/>
  <c r="I245" i="3"/>
  <c r="I244" i="3"/>
  <c r="I243" i="3"/>
  <c r="I242" i="3"/>
  <c r="I241" i="3"/>
  <c r="I240" i="3"/>
  <c r="I239" i="3"/>
  <c r="I238" i="3"/>
  <c r="I237" i="3"/>
  <c r="I236" i="3"/>
  <c r="I235" i="3"/>
  <c r="I234" i="3"/>
  <c r="I233" i="3"/>
  <c r="I232" i="3"/>
  <c r="I231" i="3"/>
  <c r="I230" i="3"/>
  <c r="I229" i="3"/>
  <c r="I228" i="3"/>
  <c r="I227" i="3"/>
  <c r="I226" i="3"/>
  <c r="I225" i="3"/>
  <c r="I224" i="3"/>
  <c r="I223" i="3"/>
  <c r="I222" i="3"/>
  <c r="I221" i="3"/>
  <c r="I220" i="3"/>
  <c r="I219" i="3"/>
  <c r="I218" i="3"/>
  <c r="I217" i="3"/>
  <c r="I216" i="3"/>
  <c r="I215" i="3"/>
  <c r="I214" i="3"/>
  <c r="I213" i="3"/>
  <c r="I212" i="3"/>
  <c r="I211" i="3"/>
  <c r="I210" i="3"/>
  <c r="I209" i="3"/>
  <c r="I208" i="3"/>
  <c r="I207" i="3"/>
  <c r="I206" i="3"/>
  <c r="I205" i="3"/>
  <c r="I204" i="3"/>
  <c r="I203" i="3"/>
  <c r="I202" i="3"/>
  <c r="I201" i="3"/>
  <c r="I200" i="3"/>
  <c r="I199" i="3"/>
  <c r="I198" i="3"/>
  <c r="I197" i="3"/>
  <c r="I196" i="3"/>
  <c r="I195" i="3"/>
  <c r="I194" i="3"/>
  <c r="I193" i="3"/>
  <c r="I192" i="3"/>
  <c r="I191" i="3"/>
  <c r="I190" i="3"/>
  <c r="I189" i="3"/>
  <c r="I188" i="3"/>
  <c r="I187" i="3"/>
  <c r="I186" i="3"/>
  <c r="I185" i="3"/>
  <c r="I184" i="3"/>
  <c r="I183" i="3"/>
  <c r="I182" i="3"/>
  <c r="I181" i="3"/>
  <c r="I180" i="3"/>
  <c r="I179" i="3"/>
  <c r="I178" i="3"/>
  <c r="I177" i="3"/>
  <c r="I176" i="3"/>
  <c r="I175" i="3"/>
  <c r="I174" i="3"/>
  <c r="I173" i="3"/>
  <c r="I172" i="3"/>
  <c r="I171" i="3"/>
  <c r="I170" i="3"/>
  <c r="I169" i="3"/>
  <c r="I168" i="3"/>
  <c r="I167" i="3"/>
  <c r="I166" i="3"/>
  <c r="I165" i="3"/>
  <c r="I164" i="3"/>
  <c r="I163" i="3"/>
  <c r="I162" i="3"/>
  <c r="I161" i="3"/>
  <c r="I160" i="3"/>
  <c r="I159" i="3"/>
  <c r="I158" i="3"/>
  <c r="I157" i="3"/>
  <c r="I156" i="3"/>
  <c r="I155" i="3"/>
  <c r="I154" i="3"/>
  <c r="I153" i="3"/>
  <c r="I152" i="3"/>
  <c r="I151" i="3"/>
  <c r="I150" i="3"/>
  <c r="I149" i="3"/>
  <c r="I148" i="3"/>
  <c r="I147" i="3"/>
  <c r="I146" i="3"/>
  <c r="I145" i="3"/>
  <c r="I144" i="3"/>
  <c r="I143" i="3"/>
  <c r="I142" i="3"/>
  <c r="I141" i="3"/>
  <c r="I140" i="3"/>
  <c r="I139" i="3"/>
  <c r="I138" i="3"/>
  <c r="I137" i="3"/>
  <c r="I136" i="3"/>
  <c r="I135" i="3"/>
  <c r="I134" i="3"/>
  <c r="I133" i="3"/>
  <c r="I132" i="3"/>
  <c r="I131" i="3"/>
  <c r="I130" i="3"/>
  <c r="I129" i="3"/>
  <c r="I128" i="3"/>
  <c r="I127" i="3"/>
  <c r="I126" i="3"/>
  <c r="I125" i="3"/>
  <c r="I124" i="3"/>
  <c r="I123" i="3"/>
  <c r="I122" i="3"/>
  <c r="I121" i="3"/>
  <c r="I120" i="3"/>
  <c r="I119" i="3"/>
  <c r="I118" i="3"/>
  <c r="I117" i="3"/>
  <c r="I116" i="3"/>
  <c r="I115" i="3"/>
  <c r="I114" i="3"/>
  <c r="I113" i="3"/>
  <c r="I112" i="3"/>
  <c r="I111" i="3"/>
  <c r="I110" i="3"/>
  <c r="I109" i="3"/>
  <c r="I108" i="3"/>
  <c r="I107" i="3"/>
  <c r="I106" i="3"/>
  <c r="I105" i="3"/>
  <c r="I104" i="3"/>
  <c r="I103" i="3"/>
  <c r="I102" i="3"/>
  <c r="I101" i="3"/>
  <c r="I100" i="3"/>
  <c r="I99" i="3"/>
  <c r="I98" i="3"/>
  <c r="I97" i="3"/>
  <c r="I96" i="3"/>
  <c r="I95" i="3"/>
  <c r="I94" i="3"/>
  <c r="I93" i="3"/>
  <c r="I92" i="3"/>
  <c r="I91" i="3"/>
  <c r="I90" i="3"/>
  <c r="I89" i="3"/>
  <c r="I88" i="3"/>
  <c r="I87" i="3"/>
  <c r="I86" i="3"/>
  <c r="I85" i="3"/>
  <c r="I84" i="3"/>
  <c r="I83" i="3"/>
  <c r="I82" i="3"/>
  <c r="I81" i="3"/>
  <c r="I80" i="3"/>
  <c r="I79" i="3"/>
  <c r="I78" i="3"/>
  <c r="I77" i="3"/>
  <c r="I76" i="3"/>
  <c r="I75" i="3"/>
  <c r="I74" i="3"/>
  <c r="I73" i="3"/>
  <c r="I72" i="3"/>
  <c r="I71" i="3"/>
  <c r="I70" i="3"/>
  <c r="I69" i="3"/>
  <c r="I68" i="3"/>
  <c r="I67" i="3"/>
  <c r="I66" i="3"/>
  <c r="I65" i="3"/>
  <c r="I64" i="3"/>
  <c r="I63" i="3"/>
  <c r="I62" i="3"/>
  <c r="I61" i="3"/>
  <c r="I60" i="3"/>
  <c r="I59" i="3"/>
  <c r="I58" i="3"/>
  <c r="I57" i="3"/>
  <c r="I56" i="3"/>
  <c r="I55" i="3"/>
  <c r="I54" i="3"/>
  <c r="I53" i="3"/>
  <c r="I52" i="3"/>
  <c r="I51" i="3"/>
  <c r="I50" i="3"/>
  <c r="I49" i="3"/>
  <c r="I48" i="3"/>
  <c r="I47" i="3"/>
  <c r="I46" i="3"/>
  <c r="I45" i="3"/>
  <c r="I44" i="3"/>
  <c r="I43" i="3"/>
  <c r="I42" i="3"/>
  <c r="I41" i="3"/>
  <c r="I40" i="3"/>
  <c r="I39" i="3"/>
  <c r="I38" i="3"/>
  <c r="I37" i="3"/>
  <c r="I36" i="3"/>
  <c r="I35" i="3"/>
  <c r="I34" i="3"/>
  <c r="I33" i="3"/>
  <c r="I32" i="3"/>
  <c r="I31" i="3"/>
  <c r="I30" i="3"/>
  <c r="I29" i="3"/>
  <c r="I28" i="3"/>
  <c r="I27" i="3"/>
  <c r="I26" i="3"/>
  <c r="I25" i="3"/>
  <c r="I24" i="3"/>
  <c r="I23" i="3"/>
  <c r="I22" i="3"/>
  <c r="I21" i="3"/>
  <c r="I20" i="3"/>
  <c r="I19" i="3"/>
  <c r="I18" i="3"/>
  <c r="I17" i="3"/>
  <c r="I16" i="3"/>
  <c r="I15" i="3"/>
  <c r="I14" i="3"/>
  <c r="I13" i="3"/>
  <c r="I12" i="3"/>
  <c r="I11" i="3"/>
  <c r="I10" i="3"/>
  <c r="I9" i="3"/>
  <c r="I8" i="3"/>
  <c r="I7" i="3"/>
  <c r="I6" i="3"/>
  <c r="I5" i="3"/>
  <c r="I4" i="3"/>
  <c r="I3" i="3"/>
  <c r="G597" i="3"/>
  <c r="G596" i="3"/>
  <c r="G595" i="3"/>
  <c r="G594" i="3"/>
  <c r="G593" i="3"/>
  <c r="G592" i="3"/>
  <c r="G591" i="3"/>
  <c r="G590" i="3"/>
  <c r="G589" i="3"/>
  <c r="G588" i="3"/>
  <c r="G587" i="3"/>
  <c r="G586" i="3"/>
  <c r="G585" i="3"/>
  <c r="G584" i="3"/>
  <c r="G583" i="3"/>
  <c r="G582" i="3"/>
  <c r="G581" i="3"/>
  <c r="G580" i="3"/>
  <c r="G579" i="3"/>
  <c r="G578" i="3"/>
  <c r="G577" i="3"/>
  <c r="G576" i="3"/>
  <c r="G575" i="3"/>
  <c r="G574" i="3"/>
  <c r="G573" i="3"/>
  <c r="G572" i="3"/>
  <c r="G571" i="3"/>
  <c r="G570" i="3"/>
  <c r="G569" i="3"/>
  <c r="H568" i="3"/>
  <c r="G568" i="3"/>
  <c r="G567" i="3"/>
  <c r="G566" i="3"/>
  <c r="G565" i="3"/>
  <c r="G564" i="3"/>
  <c r="G563" i="3"/>
  <c r="G562" i="3"/>
  <c r="G561" i="3"/>
  <c r="G560" i="3"/>
  <c r="G559" i="3"/>
  <c r="G558" i="3"/>
  <c r="G557" i="3"/>
  <c r="G556" i="3"/>
  <c r="G555" i="3"/>
  <c r="G554" i="3"/>
  <c r="G553" i="3"/>
  <c r="G552" i="3"/>
  <c r="G551" i="3"/>
  <c r="G550" i="3"/>
  <c r="G549" i="3"/>
  <c r="G548" i="3"/>
  <c r="G547" i="3"/>
  <c r="G546" i="3"/>
  <c r="G545" i="3"/>
  <c r="H544" i="3"/>
  <c r="G544" i="3"/>
  <c r="G543" i="3"/>
  <c r="G542" i="3"/>
  <c r="G541" i="3"/>
  <c r="G540" i="3"/>
  <c r="G539" i="3"/>
  <c r="G538" i="3"/>
  <c r="G537" i="3"/>
  <c r="H536" i="3"/>
  <c r="G536" i="3"/>
  <c r="G535" i="3"/>
  <c r="G534" i="3"/>
  <c r="G533" i="3"/>
  <c r="G532" i="3"/>
  <c r="G531" i="3"/>
  <c r="G530" i="3"/>
  <c r="G529" i="3"/>
  <c r="G528" i="3"/>
  <c r="G527" i="3"/>
  <c r="G526" i="3"/>
  <c r="G525" i="3"/>
  <c r="G524" i="3"/>
  <c r="G523" i="3"/>
  <c r="G522" i="3"/>
  <c r="G521" i="3"/>
  <c r="G520" i="3"/>
  <c r="G519" i="3"/>
  <c r="G518" i="3"/>
  <c r="G517" i="3"/>
  <c r="G516" i="3"/>
  <c r="G515" i="3"/>
  <c r="G514" i="3"/>
  <c r="G513" i="3"/>
  <c r="G512" i="3"/>
  <c r="G511" i="3"/>
  <c r="G510" i="3"/>
  <c r="G509" i="3"/>
  <c r="G508" i="3"/>
  <c r="G507" i="3"/>
  <c r="G506" i="3"/>
  <c r="G505" i="3"/>
  <c r="H504" i="3"/>
  <c r="G504" i="3"/>
  <c r="G503" i="3"/>
  <c r="G502" i="3"/>
  <c r="G501" i="3"/>
  <c r="G500" i="3"/>
  <c r="G499" i="3"/>
  <c r="G498" i="3"/>
  <c r="G497" i="3"/>
  <c r="G496" i="3"/>
  <c r="G495" i="3"/>
  <c r="G494" i="3"/>
  <c r="G493" i="3"/>
  <c r="G492" i="3"/>
  <c r="G491" i="3"/>
  <c r="G490" i="3"/>
  <c r="G489" i="3"/>
  <c r="G488" i="3"/>
  <c r="G487" i="3"/>
  <c r="G486" i="3"/>
  <c r="G485" i="3"/>
  <c r="G484" i="3"/>
  <c r="G483" i="3"/>
  <c r="G482" i="3"/>
  <c r="G481" i="3"/>
  <c r="G480" i="3"/>
  <c r="G479" i="3"/>
  <c r="G478" i="3"/>
  <c r="G477" i="3"/>
  <c r="G476" i="3"/>
  <c r="G475" i="3"/>
  <c r="G474" i="3"/>
  <c r="G473" i="3"/>
  <c r="H472" i="3"/>
  <c r="G472" i="3"/>
  <c r="G471" i="3"/>
  <c r="G470" i="3"/>
  <c r="G469" i="3"/>
  <c r="G468" i="3"/>
  <c r="G467" i="3"/>
  <c r="G466" i="3"/>
  <c r="G465" i="3"/>
  <c r="H464" i="3"/>
  <c r="G464" i="3"/>
  <c r="G463" i="3"/>
  <c r="G462" i="3"/>
  <c r="G461" i="3"/>
  <c r="G460" i="3"/>
  <c r="G459" i="3"/>
  <c r="G458" i="3"/>
  <c r="G457" i="3"/>
  <c r="G456" i="3"/>
  <c r="G455" i="3"/>
  <c r="H454" i="3"/>
  <c r="G454" i="3"/>
  <c r="G453" i="3"/>
  <c r="G452" i="3"/>
  <c r="G451" i="3"/>
  <c r="G450" i="3"/>
  <c r="G449" i="3"/>
  <c r="H448" i="3"/>
  <c r="G448" i="3"/>
  <c r="G447" i="3"/>
  <c r="G446" i="3"/>
  <c r="G445" i="3"/>
  <c r="G444" i="3"/>
  <c r="G443" i="3"/>
  <c r="G442" i="3"/>
  <c r="G441" i="3"/>
  <c r="H440" i="3"/>
  <c r="G440" i="3"/>
  <c r="G439" i="3"/>
  <c r="H438" i="3"/>
  <c r="G438" i="3"/>
  <c r="G437" i="3"/>
  <c r="G436" i="3"/>
  <c r="G435" i="3"/>
  <c r="G434" i="3"/>
  <c r="G433" i="3"/>
  <c r="G432" i="3"/>
  <c r="G431" i="3"/>
  <c r="G430" i="3"/>
  <c r="G429" i="3"/>
  <c r="G428" i="3"/>
  <c r="H427" i="3"/>
  <c r="G427" i="3"/>
  <c r="G426" i="3"/>
  <c r="H425" i="3"/>
  <c r="G425" i="3"/>
  <c r="G424" i="3"/>
  <c r="G423" i="3"/>
  <c r="G422" i="3"/>
  <c r="G421" i="3"/>
  <c r="G420" i="3"/>
  <c r="H419" i="3"/>
  <c r="G419" i="3"/>
  <c r="G418" i="3"/>
  <c r="G417" i="3"/>
  <c r="G416" i="3"/>
  <c r="G415" i="3"/>
  <c r="G414" i="3"/>
  <c r="G413" i="3"/>
  <c r="G412" i="3"/>
  <c r="H411" i="3"/>
  <c r="G411" i="3"/>
  <c r="G410" i="3"/>
  <c r="G409" i="3"/>
  <c r="G408" i="3"/>
  <c r="H407" i="3"/>
  <c r="G407" i="3"/>
  <c r="G406" i="3"/>
  <c r="G405" i="3"/>
  <c r="G404" i="3"/>
  <c r="H403" i="3"/>
  <c r="G403" i="3"/>
  <c r="G402" i="3"/>
  <c r="H401" i="3"/>
  <c r="G401" i="3"/>
  <c r="G400" i="3"/>
  <c r="H399" i="3"/>
  <c r="G399" i="3"/>
  <c r="G398" i="3"/>
  <c r="G397" i="3"/>
  <c r="G396" i="3"/>
  <c r="H395" i="3"/>
  <c r="G395" i="3"/>
  <c r="G394" i="3"/>
  <c r="H393" i="3"/>
  <c r="G393" i="3"/>
  <c r="G392" i="3"/>
  <c r="G391" i="3"/>
  <c r="G390" i="3"/>
  <c r="G389" i="3"/>
  <c r="G388" i="3"/>
  <c r="H387" i="3"/>
  <c r="G387" i="3"/>
  <c r="G386" i="3"/>
  <c r="G385" i="3"/>
  <c r="G384" i="3"/>
  <c r="G383" i="3"/>
  <c r="G382" i="3"/>
  <c r="G381" i="3"/>
  <c r="G380" i="3"/>
  <c r="H379" i="3"/>
  <c r="G379" i="3"/>
  <c r="G378" i="3"/>
  <c r="G377" i="3"/>
  <c r="G376" i="3"/>
  <c r="H375" i="3"/>
  <c r="G375" i="3"/>
  <c r="G374" i="3"/>
  <c r="G373" i="3"/>
  <c r="G372" i="3"/>
  <c r="H371" i="3"/>
  <c r="G371" i="3"/>
  <c r="G370" i="3"/>
  <c r="H369" i="3"/>
  <c r="G369" i="3"/>
  <c r="G368" i="3"/>
  <c r="H367" i="3"/>
  <c r="G367" i="3"/>
  <c r="G366" i="3"/>
  <c r="G365" i="3"/>
  <c r="G364" i="3"/>
  <c r="H363" i="3"/>
  <c r="G363" i="3"/>
  <c r="G362" i="3"/>
  <c r="H361" i="3"/>
  <c r="G361" i="3"/>
  <c r="G360" i="3"/>
  <c r="G359" i="3"/>
  <c r="G358" i="3"/>
  <c r="G357" i="3"/>
  <c r="G356" i="3"/>
  <c r="H355" i="3"/>
  <c r="G355" i="3"/>
  <c r="G354" i="3"/>
  <c r="G353" i="3"/>
  <c r="G352" i="3"/>
  <c r="G351" i="3"/>
  <c r="G350" i="3"/>
  <c r="G349" i="3"/>
  <c r="G348" i="3"/>
  <c r="H347" i="3"/>
  <c r="G347" i="3"/>
  <c r="G346" i="3"/>
  <c r="G345" i="3"/>
  <c r="G344" i="3"/>
  <c r="H343" i="3"/>
  <c r="G343" i="3"/>
  <c r="G342" i="3"/>
  <c r="G341" i="3"/>
  <c r="G340" i="3"/>
  <c r="H339" i="3"/>
  <c r="G339" i="3"/>
  <c r="G338" i="3"/>
  <c r="H337" i="3"/>
  <c r="G337" i="3"/>
  <c r="G336" i="3"/>
  <c r="H335" i="3"/>
  <c r="G335" i="3"/>
  <c r="G334" i="3"/>
  <c r="G333" i="3"/>
  <c r="G332" i="3"/>
  <c r="H331" i="3"/>
  <c r="G331" i="3"/>
  <c r="G330" i="3"/>
  <c r="H329" i="3"/>
  <c r="G329" i="3"/>
  <c r="G328" i="3"/>
  <c r="G327" i="3"/>
  <c r="G326" i="3"/>
  <c r="G325" i="3"/>
  <c r="G324" i="3"/>
  <c r="H323" i="3"/>
  <c r="G323" i="3"/>
  <c r="G322" i="3"/>
  <c r="G321" i="3"/>
  <c r="G320" i="3"/>
  <c r="G319" i="3"/>
  <c r="G318" i="3"/>
  <c r="H317" i="3"/>
  <c r="G317" i="3"/>
  <c r="G316" i="3"/>
  <c r="H315" i="3"/>
  <c r="G315" i="3"/>
  <c r="G314" i="3"/>
  <c r="G313" i="3"/>
  <c r="G312" i="3"/>
  <c r="G311" i="3"/>
  <c r="G310" i="3"/>
  <c r="H309" i="3"/>
  <c r="G309" i="3"/>
  <c r="G308" i="3"/>
  <c r="H307" i="3"/>
  <c r="G307" i="3"/>
  <c r="G306" i="3"/>
  <c r="G305" i="3"/>
  <c r="G304" i="3"/>
  <c r="G303" i="3"/>
  <c r="G302" i="3"/>
  <c r="H301" i="3"/>
  <c r="G301" i="3"/>
  <c r="G300" i="3"/>
  <c r="H299" i="3"/>
  <c r="G299" i="3"/>
  <c r="G298" i="3"/>
  <c r="G297" i="3"/>
  <c r="G296" i="3"/>
  <c r="G295" i="3"/>
  <c r="G294" i="3"/>
  <c r="G293" i="3"/>
  <c r="G292" i="3"/>
  <c r="G291" i="3"/>
  <c r="G290" i="3"/>
  <c r="G289" i="3"/>
  <c r="G288" i="3"/>
  <c r="G287" i="3"/>
  <c r="G286" i="3"/>
  <c r="G285" i="3"/>
  <c r="G284" i="3"/>
  <c r="G283" i="3"/>
  <c r="G282" i="3"/>
  <c r="G281" i="3"/>
  <c r="G280" i="3"/>
  <c r="G279" i="3"/>
  <c r="G278" i="3"/>
  <c r="G277" i="3"/>
  <c r="G276" i="3"/>
  <c r="G275" i="3"/>
  <c r="G274" i="3"/>
  <c r="G273" i="3"/>
  <c r="G272" i="3"/>
  <c r="G271" i="3"/>
  <c r="G270" i="3"/>
  <c r="G269" i="3"/>
  <c r="G268" i="3"/>
  <c r="G267" i="3"/>
  <c r="G266" i="3"/>
  <c r="G265" i="3"/>
  <c r="G264" i="3"/>
  <c r="G263" i="3"/>
  <c r="G262" i="3"/>
  <c r="G261" i="3"/>
  <c r="G260" i="3"/>
  <c r="G259" i="3"/>
  <c r="G258" i="3"/>
  <c r="G257" i="3"/>
  <c r="G256" i="3"/>
  <c r="G255" i="3"/>
  <c r="G254" i="3"/>
  <c r="G253" i="3"/>
  <c r="G252" i="3"/>
  <c r="G251" i="3"/>
  <c r="G250" i="3"/>
  <c r="G249" i="3"/>
  <c r="G248" i="3"/>
  <c r="G247" i="3"/>
  <c r="G246" i="3"/>
  <c r="G245" i="3"/>
  <c r="G244" i="3"/>
  <c r="G243" i="3"/>
  <c r="G242" i="3"/>
  <c r="G241" i="3"/>
  <c r="G240" i="3"/>
  <c r="G239" i="3"/>
  <c r="G238" i="3"/>
  <c r="G237" i="3"/>
  <c r="G236" i="3"/>
  <c r="G235" i="3"/>
  <c r="G234" i="3"/>
  <c r="G233" i="3"/>
  <c r="G232" i="3"/>
  <c r="G231" i="3"/>
  <c r="G230" i="3"/>
  <c r="G229" i="3"/>
  <c r="G228" i="3"/>
  <c r="G227" i="3"/>
  <c r="G226" i="3"/>
  <c r="G225" i="3"/>
  <c r="G224" i="3"/>
  <c r="G223" i="3"/>
  <c r="G222" i="3"/>
  <c r="G221" i="3"/>
  <c r="G220" i="3"/>
  <c r="G219" i="3"/>
  <c r="G218" i="3"/>
  <c r="G217" i="3"/>
  <c r="G216" i="3"/>
  <c r="G215" i="3"/>
  <c r="G214" i="3"/>
  <c r="G213" i="3"/>
  <c r="G212" i="3"/>
  <c r="G211" i="3"/>
  <c r="G210" i="3"/>
  <c r="G209" i="3"/>
  <c r="G208" i="3"/>
  <c r="G207" i="3"/>
  <c r="G206" i="3"/>
  <c r="G205" i="3"/>
  <c r="G204" i="3"/>
  <c r="G203" i="3"/>
  <c r="G202" i="3"/>
  <c r="G201" i="3"/>
  <c r="G200" i="3"/>
  <c r="G199" i="3"/>
  <c r="G198" i="3"/>
  <c r="G197" i="3"/>
  <c r="G196" i="3"/>
  <c r="G195" i="3"/>
  <c r="G194" i="3"/>
  <c r="G193" i="3"/>
  <c r="G192" i="3"/>
  <c r="G191" i="3"/>
  <c r="G190" i="3"/>
  <c r="G189" i="3"/>
  <c r="G188" i="3"/>
  <c r="G187" i="3"/>
  <c r="G186" i="3"/>
  <c r="G185" i="3"/>
  <c r="G184" i="3"/>
  <c r="G183" i="3"/>
  <c r="G182" i="3"/>
  <c r="G181" i="3"/>
  <c r="G180" i="3"/>
  <c r="G179" i="3"/>
  <c r="G178" i="3"/>
  <c r="G177" i="3"/>
  <c r="G176" i="3"/>
  <c r="G175" i="3"/>
  <c r="G174" i="3"/>
  <c r="G173" i="3"/>
  <c r="G172" i="3"/>
  <c r="G171" i="3"/>
  <c r="G170" i="3"/>
  <c r="G169" i="3"/>
  <c r="G168" i="3"/>
  <c r="G167" i="3"/>
  <c r="G166" i="3"/>
  <c r="G165" i="3"/>
  <c r="G164" i="3"/>
  <c r="G163" i="3"/>
  <c r="G162" i="3"/>
  <c r="G161" i="3"/>
  <c r="G160" i="3"/>
  <c r="G159" i="3"/>
  <c r="G158" i="3"/>
  <c r="G157" i="3"/>
  <c r="G156" i="3"/>
  <c r="G155" i="3"/>
  <c r="G154" i="3"/>
  <c r="G153" i="3"/>
  <c r="G152" i="3"/>
  <c r="G151" i="3"/>
  <c r="G150" i="3"/>
  <c r="G149" i="3"/>
  <c r="G148" i="3"/>
  <c r="G147" i="3"/>
  <c r="G146" i="3"/>
  <c r="G145" i="3"/>
  <c r="G144" i="3"/>
  <c r="G143" i="3"/>
  <c r="G142" i="3"/>
  <c r="G141" i="3"/>
  <c r="G140" i="3"/>
  <c r="G139" i="3"/>
  <c r="G138" i="3"/>
  <c r="G137" i="3"/>
  <c r="G136" i="3"/>
  <c r="G135" i="3"/>
  <c r="G134" i="3"/>
  <c r="G133" i="3"/>
  <c r="G132" i="3"/>
  <c r="G131" i="3"/>
  <c r="G130" i="3"/>
  <c r="G129" i="3"/>
  <c r="G128" i="3"/>
  <c r="G127" i="3"/>
  <c r="G126" i="3"/>
  <c r="G125" i="3"/>
  <c r="G124" i="3"/>
  <c r="G123" i="3"/>
  <c r="G122" i="3"/>
  <c r="H121" i="3"/>
  <c r="G121" i="3"/>
  <c r="G120" i="3"/>
  <c r="G119" i="3"/>
  <c r="G118" i="3"/>
  <c r="G117" i="3"/>
  <c r="G116" i="3"/>
  <c r="G115" i="3"/>
  <c r="G114" i="3"/>
  <c r="G113" i="3"/>
  <c r="G112" i="3"/>
  <c r="G111" i="3"/>
  <c r="G110" i="3"/>
  <c r="G109" i="3"/>
  <c r="G108" i="3"/>
  <c r="G107" i="3"/>
  <c r="G106" i="3"/>
  <c r="H105" i="3"/>
  <c r="G105" i="3"/>
  <c r="G104" i="3"/>
  <c r="H103" i="3"/>
  <c r="G103" i="3"/>
  <c r="G102" i="3"/>
  <c r="G101" i="3"/>
  <c r="G100" i="3"/>
  <c r="G99" i="3"/>
  <c r="G98" i="3"/>
  <c r="G97" i="3"/>
  <c r="G96" i="3"/>
  <c r="G95" i="3"/>
  <c r="G94" i="3"/>
  <c r="G93" i="3"/>
  <c r="G92" i="3"/>
  <c r="G91" i="3"/>
  <c r="G90" i="3"/>
  <c r="H89" i="3"/>
  <c r="G89" i="3"/>
  <c r="G88" i="3"/>
  <c r="H87" i="3"/>
  <c r="G87" i="3"/>
  <c r="G86" i="3"/>
  <c r="G85" i="3"/>
  <c r="G84" i="3"/>
  <c r="G83" i="3"/>
  <c r="G82" i="3"/>
  <c r="G81" i="3"/>
  <c r="H81" i="3"/>
  <c r="G80" i="3"/>
  <c r="G79" i="3"/>
  <c r="G78" i="3"/>
  <c r="G77" i="3"/>
  <c r="G76" i="3"/>
  <c r="G75" i="3"/>
  <c r="G74" i="3"/>
  <c r="H73" i="3"/>
  <c r="G73" i="3"/>
  <c r="G72" i="3"/>
  <c r="H71" i="3"/>
  <c r="G71" i="3"/>
  <c r="G70" i="3"/>
  <c r="G69" i="3"/>
  <c r="G68" i="3"/>
  <c r="G67" i="3"/>
  <c r="G66" i="3"/>
  <c r="G65" i="3"/>
  <c r="H65" i="3"/>
  <c r="G64" i="3"/>
  <c r="G63" i="3"/>
  <c r="G62" i="3"/>
  <c r="G61" i="3"/>
  <c r="G60" i="3"/>
  <c r="G59" i="3"/>
  <c r="G58" i="3"/>
  <c r="H57" i="3"/>
  <c r="G57" i="3"/>
  <c r="G56" i="3"/>
  <c r="H55" i="3"/>
  <c r="G55" i="3"/>
  <c r="G54" i="3"/>
  <c r="G53" i="3"/>
  <c r="G52" i="3"/>
  <c r="G51" i="3"/>
  <c r="G50" i="3"/>
  <c r="G49" i="3"/>
  <c r="G48" i="3"/>
  <c r="G47" i="3"/>
  <c r="G46" i="3"/>
  <c r="G45" i="3"/>
  <c r="G44" i="3"/>
  <c r="G43" i="3"/>
  <c r="G42" i="3"/>
  <c r="H41" i="3"/>
  <c r="G41" i="3"/>
  <c r="G40" i="3"/>
  <c r="H39" i="3"/>
  <c r="G39" i="3"/>
  <c r="G38" i="3"/>
  <c r="G37" i="3"/>
  <c r="G36" i="3"/>
  <c r="G35" i="3"/>
  <c r="G34" i="3"/>
  <c r="G33" i="3"/>
  <c r="G32" i="3"/>
  <c r="G31" i="3"/>
  <c r="G30" i="3"/>
  <c r="G29" i="3"/>
  <c r="G28" i="3"/>
  <c r="G27" i="3"/>
  <c r="G26" i="3"/>
  <c r="H25" i="3"/>
  <c r="G25" i="3"/>
  <c r="G24" i="3"/>
  <c r="H23" i="3"/>
  <c r="G23" i="3"/>
  <c r="G22" i="3"/>
  <c r="G21" i="3"/>
  <c r="G20" i="3"/>
  <c r="G19" i="3"/>
  <c r="G18" i="3"/>
  <c r="G17" i="3"/>
  <c r="H17" i="3"/>
  <c r="G16" i="3"/>
  <c r="G15" i="3"/>
  <c r="G14" i="3"/>
  <c r="G13" i="3"/>
  <c r="G12" i="3"/>
  <c r="G11" i="3"/>
  <c r="G10" i="3"/>
  <c r="H9" i="3"/>
  <c r="G9" i="3"/>
  <c r="G8" i="3"/>
  <c r="H7" i="3"/>
  <c r="G7" i="3"/>
  <c r="G6" i="3"/>
  <c r="G5" i="3"/>
  <c r="G4" i="3"/>
  <c r="H3" i="3"/>
  <c r="G3" i="3"/>
  <c r="H10" i="3"/>
  <c r="A10" i="3"/>
  <c r="B10" i="3"/>
  <c r="H30" i="3"/>
  <c r="B30" i="3"/>
  <c r="A30" i="3"/>
  <c r="A49" i="3"/>
  <c r="H116" i="3"/>
  <c r="B116" i="3"/>
  <c r="A116" i="3"/>
  <c r="H125" i="3"/>
  <c r="B125" i="3"/>
  <c r="A125" i="3"/>
  <c r="H137" i="3"/>
  <c r="B137" i="3"/>
  <c r="A137" i="3"/>
  <c r="H153" i="3"/>
  <c r="B153" i="3"/>
  <c r="A153" i="3"/>
  <c r="H169" i="3"/>
  <c r="B169" i="3"/>
  <c r="A169" i="3"/>
  <c r="H185" i="3"/>
  <c r="B185" i="3"/>
  <c r="A185" i="3"/>
  <c r="H201" i="3"/>
  <c r="B201" i="3"/>
  <c r="A201" i="3"/>
  <c r="H217" i="3"/>
  <c r="B217" i="3"/>
  <c r="A217" i="3"/>
  <c r="H233" i="3"/>
  <c r="B233" i="3"/>
  <c r="A233" i="3"/>
  <c r="H249" i="3"/>
  <c r="B249" i="3"/>
  <c r="A249" i="3"/>
  <c r="H269" i="3"/>
  <c r="B269" i="3"/>
  <c r="A269" i="3"/>
  <c r="H289" i="3"/>
  <c r="B289" i="3"/>
  <c r="A289" i="3"/>
  <c r="H318" i="3"/>
  <c r="B318" i="3"/>
  <c r="A318" i="3"/>
  <c r="A321" i="3"/>
  <c r="A327" i="3"/>
  <c r="H332" i="3"/>
  <c r="B332" i="3"/>
  <c r="A332" i="3"/>
  <c r="H338" i="3"/>
  <c r="B338" i="3"/>
  <c r="A338" i="3"/>
  <c r="A341" i="3"/>
  <c r="H341" i="3"/>
  <c r="B341" i="3"/>
  <c r="H350" i="3"/>
  <c r="B350" i="3"/>
  <c r="A350" i="3"/>
  <c r="B353" i="3"/>
  <c r="A353" i="3"/>
  <c r="A359" i="3"/>
  <c r="B373" i="3"/>
  <c r="A373" i="3"/>
  <c r="H373" i="3"/>
  <c r="H382" i="3"/>
  <c r="B382" i="3"/>
  <c r="A382" i="3"/>
  <c r="A385" i="3"/>
  <c r="A391" i="3"/>
  <c r="H396" i="3"/>
  <c r="B396" i="3"/>
  <c r="A396" i="3"/>
  <c r="H402" i="3"/>
  <c r="B402" i="3"/>
  <c r="A402" i="3"/>
  <c r="B405" i="3"/>
  <c r="A405" i="3"/>
  <c r="H405" i="3"/>
  <c r="H414" i="3"/>
  <c r="B414" i="3"/>
  <c r="A414" i="3"/>
  <c r="A417" i="3"/>
  <c r="B423" i="3"/>
  <c r="A423" i="3"/>
  <c r="H428" i="3"/>
  <c r="B428" i="3"/>
  <c r="A428" i="3"/>
  <c r="A432" i="3"/>
  <c r="H435" i="3"/>
  <c r="B435" i="3"/>
  <c r="A435" i="3"/>
  <c r="H441" i="3"/>
  <c r="B441" i="3"/>
  <c r="A441" i="3"/>
  <c r="H445" i="3"/>
  <c r="B445" i="3"/>
  <c r="A445" i="3"/>
  <c r="H452" i="3"/>
  <c r="B452" i="3"/>
  <c r="A452" i="3"/>
  <c r="H455" i="3"/>
  <c r="B455" i="3"/>
  <c r="A455" i="3"/>
  <c r="H459" i="3"/>
  <c r="B459" i="3"/>
  <c r="A459" i="3"/>
  <c r="H463" i="3"/>
  <c r="B463" i="3"/>
  <c r="A463" i="3"/>
  <c r="H466" i="3"/>
  <c r="B466" i="3"/>
  <c r="A466" i="3"/>
  <c r="B470" i="3"/>
  <c r="A470" i="3"/>
  <c r="H470" i="3"/>
  <c r="H481" i="3"/>
  <c r="B481" i="3"/>
  <c r="A481" i="3"/>
  <c r="H485" i="3"/>
  <c r="B485" i="3"/>
  <c r="A485" i="3"/>
  <c r="B488" i="3"/>
  <c r="A488" i="3"/>
  <c r="H491" i="3"/>
  <c r="B491" i="3"/>
  <c r="A491" i="3"/>
  <c r="H495" i="3"/>
  <c r="B495" i="3"/>
  <c r="A495" i="3"/>
  <c r="H498" i="3"/>
  <c r="B498" i="3"/>
  <c r="A498" i="3"/>
  <c r="A502" i="3"/>
  <c r="H508" i="3"/>
  <c r="B508" i="3"/>
  <c r="A508" i="3"/>
  <c r="B512" i="3"/>
  <c r="A512" i="3"/>
  <c r="H515" i="3"/>
  <c r="B515" i="3"/>
  <c r="A515" i="3"/>
  <c r="H519" i="3"/>
  <c r="B519" i="3"/>
  <c r="A519" i="3"/>
  <c r="H522" i="3"/>
  <c r="B522" i="3"/>
  <c r="A522" i="3"/>
  <c r="H526" i="3"/>
  <c r="B526" i="3"/>
  <c r="A526" i="3"/>
  <c r="H530" i="3"/>
  <c r="B530" i="3"/>
  <c r="A530" i="3"/>
  <c r="H534" i="3"/>
  <c r="B534" i="3"/>
  <c r="A534" i="3"/>
  <c r="H537" i="3"/>
  <c r="B537" i="3"/>
  <c r="A537" i="3"/>
  <c r="H541" i="3"/>
  <c r="B541" i="3"/>
  <c r="A541" i="3"/>
  <c r="H548" i="3"/>
  <c r="A548" i="3"/>
  <c r="B548" i="3"/>
  <c r="A552" i="3"/>
  <c r="H552" i="3"/>
  <c r="B552" i="3"/>
  <c r="H586" i="3"/>
  <c r="B586" i="3"/>
  <c r="A586" i="3"/>
  <c r="H590" i="3"/>
  <c r="B590" i="3"/>
  <c r="A590" i="3"/>
  <c r="H594" i="3"/>
  <c r="B594" i="3"/>
  <c r="A594" i="3"/>
  <c r="C7" i="3"/>
  <c r="C23" i="3"/>
  <c r="C39" i="3"/>
  <c r="C55" i="3"/>
  <c r="C71" i="3"/>
  <c r="C87" i="3"/>
  <c r="C103" i="3"/>
  <c r="C131" i="3"/>
  <c r="C147" i="3"/>
  <c r="C163" i="3"/>
  <c r="C179" i="3"/>
  <c r="C195" i="3"/>
  <c r="C211" i="3"/>
  <c r="C227" i="3"/>
  <c r="C375" i="3"/>
  <c r="C407" i="3"/>
  <c r="C439" i="3"/>
  <c r="C455" i="3"/>
  <c r="C519" i="3"/>
  <c r="H20" i="3"/>
  <c r="B20" i="3"/>
  <c r="A20" i="3"/>
  <c r="A33" i="3"/>
  <c r="H46" i="3"/>
  <c r="B46" i="3"/>
  <c r="A46" i="3"/>
  <c r="H58" i="3"/>
  <c r="B58" i="3"/>
  <c r="A58" i="3"/>
  <c r="H68" i="3"/>
  <c r="B68" i="3"/>
  <c r="A68" i="3"/>
  <c r="H78" i="3"/>
  <c r="B78" i="3"/>
  <c r="A78" i="3"/>
  <c r="H90" i="3"/>
  <c r="B90" i="3"/>
  <c r="A90" i="3"/>
  <c r="A97" i="3"/>
  <c r="H106" i="3"/>
  <c r="B106" i="3"/>
  <c r="A106" i="3"/>
  <c r="A113" i="3"/>
  <c r="A119" i="3"/>
  <c r="H129" i="3"/>
  <c r="B129" i="3"/>
  <c r="A129" i="3"/>
  <c r="H141" i="3"/>
  <c r="B141" i="3"/>
  <c r="A141" i="3"/>
  <c r="H149" i="3"/>
  <c r="B149" i="3"/>
  <c r="A149" i="3"/>
  <c r="H161" i="3"/>
  <c r="B161" i="3"/>
  <c r="A161" i="3"/>
  <c r="H173" i="3"/>
  <c r="A173" i="3"/>
  <c r="B173" i="3"/>
  <c r="H181" i="3"/>
  <c r="B181" i="3"/>
  <c r="A181" i="3"/>
  <c r="H193" i="3"/>
  <c r="B193" i="3"/>
  <c r="A193" i="3"/>
  <c r="H205" i="3"/>
  <c r="A205" i="3"/>
  <c r="B205" i="3"/>
  <c r="H213" i="3"/>
  <c r="A213" i="3"/>
  <c r="B213" i="3"/>
  <c r="H225" i="3"/>
  <c r="B225" i="3"/>
  <c r="A225" i="3"/>
  <c r="H237" i="3"/>
  <c r="B237" i="3"/>
  <c r="A237" i="3"/>
  <c r="H245" i="3"/>
  <c r="A245" i="3"/>
  <c r="B245" i="3"/>
  <c r="H257" i="3"/>
  <c r="B257" i="3"/>
  <c r="A257" i="3"/>
  <c r="H265" i="3"/>
  <c r="B265" i="3"/>
  <c r="A265" i="3"/>
  <c r="H277" i="3"/>
  <c r="B277" i="3"/>
  <c r="A277" i="3"/>
  <c r="H285" i="3"/>
  <c r="B285" i="3"/>
  <c r="A285" i="3"/>
  <c r="A297" i="3"/>
  <c r="A305" i="3"/>
  <c r="A313" i="3"/>
  <c r="H364" i="3"/>
  <c r="B364" i="3"/>
  <c r="A364" i="3"/>
  <c r="H5" i="3"/>
  <c r="B5" i="3"/>
  <c r="A5" i="3"/>
  <c r="A15" i="3"/>
  <c r="H24" i="3"/>
  <c r="C24" i="3"/>
  <c r="B24" i="3"/>
  <c r="A24" i="3"/>
  <c r="H37" i="3"/>
  <c r="B37" i="3"/>
  <c r="A37" i="3"/>
  <c r="A47" i="3"/>
  <c r="H56" i="3"/>
  <c r="C56" i="3"/>
  <c r="B56" i="3"/>
  <c r="A56" i="3"/>
  <c r="H75" i="3"/>
  <c r="C75" i="3"/>
  <c r="B75" i="3"/>
  <c r="A75" i="3"/>
  <c r="H85" i="3"/>
  <c r="B85" i="3"/>
  <c r="A85" i="3"/>
  <c r="A95" i="3"/>
  <c r="H104" i="3"/>
  <c r="B104" i="3"/>
  <c r="A104" i="3"/>
  <c r="A117" i="3"/>
  <c r="H126" i="3"/>
  <c r="B126" i="3"/>
  <c r="A126" i="3"/>
  <c r="H134" i="3"/>
  <c r="B134" i="3"/>
  <c r="A134" i="3"/>
  <c r="H146" i="3"/>
  <c r="B146" i="3"/>
  <c r="A146" i="3"/>
  <c r="H154" i="3"/>
  <c r="B154" i="3"/>
  <c r="A154" i="3"/>
  <c r="H166" i="3"/>
  <c r="B166" i="3"/>
  <c r="A166" i="3"/>
  <c r="H174" i="3"/>
  <c r="B174" i="3"/>
  <c r="A174" i="3"/>
  <c r="H182" i="3"/>
  <c r="B182" i="3"/>
  <c r="A182" i="3"/>
  <c r="H190" i="3"/>
  <c r="B190" i="3"/>
  <c r="A190" i="3"/>
  <c r="H194" i="3"/>
  <c r="B194" i="3"/>
  <c r="A194" i="3"/>
  <c r="H198" i="3"/>
  <c r="B198" i="3"/>
  <c r="A198" i="3"/>
  <c r="H202" i="3"/>
  <c r="A202" i="3"/>
  <c r="B202" i="3"/>
  <c r="H206" i="3"/>
  <c r="B206" i="3"/>
  <c r="A206" i="3"/>
  <c r="H214" i="3"/>
  <c r="B214" i="3"/>
  <c r="A214" i="3"/>
  <c r="H218" i="3"/>
  <c r="B218" i="3"/>
  <c r="A218" i="3"/>
  <c r="H222" i="3"/>
  <c r="B222" i="3"/>
  <c r="A222" i="3"/>
  <c r="H226" i="3"/>
  <c r="B226" i="3"/>
  <c r="A226" i="3"/>
  <c r="H230" i="3"/>
  <c r="B230" i="3"/>
  <c r="A230" i="3"/>
  <c r="H234" i="3"/>
  <c r="B234" i="3"/>
  <c r="A234" i="3"/>
  <c r="H238" i="3"/>
  <c r="B238" i="3"/>
  <c r="A238" i="3"/>
  <c r="H242" i="3"/>
  <c r="B242" i="3"/>
  <c r="A242" i="3"/>
  <c r="H246" i="3"/>
  <c r="B246" i="3"/>
  <c r="A246" i="3"/>
  <c r="H250" i="3"/>
  <c r="B250" i="3"/>
  <c r="A250" i="3"/>
  <c r="H254" i="3"/>
  <c r="B254" i="3"/>
  <c r="A254" i="3"/>
  <c r="H258" i="3"/>
  <c r="B258" i="3"/>
  <c r="A258" i="3"/>
  <c r="H262" i="3"/>
  <c r="B262" i="3"/>
  <c r="A262" i="3"/>
  <c r="H266" i="3"/>
  <c r="B266" i="3"/>
  <c r="A266" i="3"/>
  <c r="H270" i="3"/>
  <c r="B270" i="3"/>
  <c r="A270" i="3"/>
  <c r="H274" i="3"/>
  <c r="B274" i="3"/>
  <c r="A274" i="3"/>
  <c r="H278" i="3"/>
  <c r="B278" i="3"/>
  <c r="A278" i="3"/>
  <c r="H282" i="3"/>
  <c r="B282" i="3"/>
  <c r="A282" i="3"/>
  <c r="H286" i="3"/>
  <c r="B286" i="3"/>
  <c r="A286" i="3"/>
  <c r="H290" i="3"/>
  <c r="B290" i="3"/>
  <c r="A290" i="3"/>
  <c r="H294" i="3"/>
  <c r="B294" i="3"/>
  <c r="A294" i="3"/>
  <c r="H297" i="3"/>
  <c r="B297" i="3"/>
  <c r="H300" i="3"/>
  <c r="B300" i="3"/>
  <c r="A300" i="3"/>
  <c r="A303" i="3"/>
  <c r="H305" i="3"/>
  <c r="B305" i="3"/>
  <c r="H308" i="3"/>
  <c r="B308" i="3"/>
  <c r="A308" i="3"/>
  <c r="A311" i="3"/>
  <c r="H313" i="3"/>
  <c r="B313" i="3"/>
  <c r="H316" i="3"/>
  <c r="B316" i="3"/>
  <c r="A316" i="3"/>
  <c r="A319" i="3"/>
  <c r="H321" i="3"/>
  <c r="B321" i="3"/>
  <c r="H324" i="3"/>
  <c r="B324" i="3"/>
  <c r="A324" i="3"/>
  <c r="H327" i="3"/>
  <c r="B327" i="3"/>
  <c r="H330" i="3"/>
  <c r="B330" i="3"/>
  <c r="A330" i="3"/>
  <c r="B333" i="3"/>
  <c r="A333" i="3"/>
  <c r="H333" i="3"/>
  <c r="H342" i="3"/>
  <c r="B342" i="3"/>
  <c r="A342" i="3"/>
  <c r="A345" i="3"/>
  <c r="A351" i="3"/>
  <c r="H353" i="3"/>
  <c r="H356" i="3"/>
  <c r="B356" i="3"/>
  <c r="A356" i="3"/>
  <c r="H359" i="3"/>
  <c r="B359" i="3"/>
  <c r="H362" i="3"/>
  <c r="B362" i="3"/>
  <c r="A362" i="3"/>
  <c r="A365" i="3"/>
  <c r="H365" i="3"/>
  <c r="B365" i="3"/>
  <c r="H374" i="3"/>
  <c r="B374" i="3"/>
  <c r="A374" i="3"/>
  <c r="A377" i="3"/>
  <c r="A383" i="3"/>
  <c r="H385" i="3"/>
  <c r="B385" i="3"/>
  <c r="H388" i="3"/>
  <c r="B388" i="3"/>
  <c r="A388" i="3"/>
  <c r="H391" i="3"/>
  <c r="B391" i="3"/>
  <c r="H394" i="3"/>
  <c r="B394" i="3"/>
  <c r="A394" i="3"/>
  <c r="B397" i="3"/>
  <c r="A397" i="3"/>
  <c r="H397" i="3"/>
  <c r="H406" i="3"/>
  <c r="B406" i="3"/>
  <c r="A406" i="3"/>
  <c r="A409" i="3"/>
  <c r="A415" i="3"/>
  <c r="H417" i="3"/>
  <c r="B417" i="3"/>
  <c r="H420" i="3"/>
  <c r="B420" i="3"/>
  <c r="A420" i="3"/>
  <c r="H423" i="3"/>
  <c r="C423" i="3"/>
  <c r="H426" i="3"/>
  <c r="B426" i="3"/>
  <c r="A426" i="3"/>
  <c r="H429" i="3"/>
  <c r="B429" i="3"/>
  <c r="A429" i="3"/>
  <c r="H432" i="3"/>
  <c r="B432" i="3"/>
  <c r="H436" i="3"/>
  <c r="B436" i="3"/>
  <c r="A436" i="3"/>
  <c r="H439" i="3"/>
  <c r="B439" i="3"/>
  <c r="A439" i="3"/>
  <c r="H442" i="3"/>
  <c r="B442" i="3"/>
  <c r="A442" i="3"/>
  <c r="H446" i="3"/>
  <c r="B446" i="3"/>
  <c r="A446" i="3"/>
  <c r="H449" i="3"/>
  <c r="B449" i="3"/>
  <c r="A449" i="3"/>
  <c r="H453" i="3"/>
  <c r="B453" i="3"/>
  <c r="A453" i="3"/>
  <c r="B456" i="3"/>
  <c r="A456" i="3"/>
  <c r="H456" i="3"/>
  <c r="H471" i="3"/>
  <c r="C471" i="3"/>
  <c r="B471" i="3"/>
  <c r="A471" i="3"/>
  <c r="H474" i="3"/>
  <c r="B474" i="3"/>
  <c r="A474" i="3"/>
  <c r="H478" i="3"/>
  <c r="B478" i="3"/>
  <c r="A478" i="3"/>
  <c r="H482" i="3"/>
  <c r="B482" i="3"/>
  <c r="A482" i="3"/>
  <c r="A486" i="3"/>
  <c r="H488" i="3"/>
  <c r="H492" i="3"/>
  <c r="C492" i="3"/>
  <c r="B492" i="3"/>
  <c r="A492" i="3"/>
  <c r="A496" i="3"/>
  <c r="H499" i="3"/>
  <c r="B499" i="3"/>
  <c r="A499" i="3"/>
  <c r="H502" i="3"/>
  <c r="B502" i="3"/>
  <c r="H505" i="3"/>
  <c r="B505" i="3"/>
  <c r="A505" i="3"/>
  <c r="H509" i="3"/>
  <c r="B509" i="3"/>
  <c r="A509" i="3"/>
  <c r="H512" i="3"/>
  <c r="H516" i="3"/>
  <c r="A516" i="3"/>
  <c r="B516" i="3"/>
  <c r="A520" i="3"/>
  <c r="H523" i="3"/>
  <c r="B523" i="3"/>
  <c r="A523" i="3"/>
  <c r="H527" i="3"/>
  <c r="B527" i="3"/>
  <c r="A527" i="3"/>
  <c r="H561" i="3"/>
  <c r="B561" i="3"/>
  <c r="A561" i="3"/>
  <c r="H565" i="3"/>
  <c r="B565" i="3"/>
  <c r="A565" i="3"/>
  <c r="H572" i="3"/>
  <c r="C572" i="3"/>
  <c r="B572" i="3"/>
  <c r="A572" i="3"/>
  <c r="A576" i="3"/>
  <c r="H579" i="3"/>
  <c r="B579" i="3"/>
  <c r="A579" i="3"/>
  <c r="H583" i="3"/>
  <c r="C583" i="3"/>
  <c r="B583" i="3"/>
  <c r="A583" i="3"/>
  <c r="H587" i="3"/>
  <c r="B587" i="3"/>
  <c r="A587" i="3"/>
  <c r="H591" i="3"/>
  <c r="B591" i="3"/>
  <c r="A591" i="3"/>
  <c r="C20" i="3"/>
  <c r="C52" i="3"/>
  <c r="C68" i="3"/>
  <c r="C84" i="3"/>
  <c r="C364" i="3"/>
  <c r="C380" i="3"/>
  <c r="C396" i="3"/>
  <c r="C428" i="3"/>
  <c r="C508" i="3"/>
  <c r="H52" i="3"/>
  <c r="B52" i="3"/>
  <c r="A52" i="3"/>
  <c r="B65" i="3"/>
  <c r="A65" i="3"/>
  <c r="H74" i="3"/>
  <c r="B74" i="3"/>
  <c r="A74" i="3"/>
  <c r="H84" i="3"/>
  <c r="B84" i="3"/>
  <c r="A84" i="3"/>
  <c r="H94" i="3"/>
  <c r="B94" i="3"/>
  <c r="A94" i="3"/>
  <c r="H100" i="3"/>
  <c r="B100" i="3"/>
  <c r="A100" i="3"/>
  <c r="H110" i="3"/>
  <c r="B110" i="3"/>
  <c r="A110" i="3"/>
  <c r="H133" i="3"/>
  <c r="A133" i="3"/>
  <c r="B133" i="3"/>
  <c r="H145" i="3"/>
  <c r="B145" i="3"/>
  <c r="A145" i="3"/>
  <c r="H157" i="3"/>
  <c r="B157" i="3"/>
  <c r="A157" i="3"/>
  <c r="H165" i="3"/>
  <c r="B165" i="3"/>
  <c r="A165" i="3"/>
  <c r="H177" i="3"/>
  <c r="B177" i="3"/>
  <c r="A177" i="3"/>
  <c r="H189" i="3"/>
  <c r="A189" i="3"/>
  <c r="B189" i="3"/>
  <c r="H197" i="3"/>
  <c r="B197" i="3"/>
  <c r="A197" i="3"/>
  <c r="H209" i="3"/>
  <c r="B209" i="3"/>
  <c r="A209" i="3"/>
  <c r="H221" i="3"/>
  <c r="A221" i="3"/>
  <c r="B221" i="3"/>
  <c r="H229" i="3"/>
  <c r="A229" i="3"/>
  <c r="B229" i="3"/>
  <c r="H241" i="3"/>
  <c r="B241" i="3"/>
  <c r="A241" i="3"/>
  <c r="H253" i="3"/>
  <c r="B253" i="3"/>
  <c r="A253" i="3"/>
  <c r="H261" i="3"/>
  <c r="B261" i="3"/>
  <c r="A261" i="3"/>
  <c r="H273" i="3"/>
  <c r="B273" i="3"/>
  <c r="A273" i="3"/>
  <c r="H281" i="3"/>
  <c r="B281" i="3"/>
  <c r="A281" i="3"/>
  <c r="H293" i="3"/>
  <c r="B293" i="3"/>
  <c r="A293" i="3"/>
  <c r="H302" i="3"/>
  <c r="B302" i="3"/>
  <c r="A302" i="3"/>
  <c r="H310" i="3"/>
  <c r="B310" i="3"/>
  <c r="A310" i="3"/>
  <c r="H370" i="3"/>
  <c r="B370" i="3"/>
  <c r="A370" i="3"/>
  <c r="H8" i="3"/>
  <c r="C8" i="3"/>
  <c r="B8" i="3"/>
  <c r="A8" i="3"/>
  <c r="H11" i="3"/>
  <c r="C11" i="3"/>
  <c r="B11" i="3"/>
  <c r="A11" i="3"/>
  <c r="H21" i="3"/>
  <c r="A21" i="3"/>
  <c r="B21" i="3"/>
  <c r="H27" i="3"/>
  <c r="B27" i="3"/>
  <c r="A27" i="3"/>
  <c r="A31" i="3"/>
  <c r="H33" i="3"/>
  <c r="B33" i="3"/>
  <c r="H40" i="3"/>
  <c r="C40" i="3"/>
  <c r="B40" i="3"/>
  <c r="A40" i="3"/>
  <c r="H43" i="3"/>
  <c r="C43" i="3"/>
  <c r="B43" i="3"/>
  <c r="A43" i="3"/>
  <c r="H49" i="3"/>
  <c r="B49" i="3"/>
  <c r="H53" i="3"/>
  <c r="B53" i="3"/>
  <c r="A53" i="3"/>
  <c r="H59" i="3"/>
  <c r="B59" i="3"/>
  <c r="A59" i="3"/>
  <c r="A63" i="3"/>
  <c r="H69" i="3"/>
  <c r="B69" i="3"/>
  <c r="A69" i="3"/>
  <c r="H72" i="3"/>
  <c r="C72" i="3"/>
  <c r="A72" i="3"/>
  <c r="A79" i="3"/>
  <c r="H88" i="3"/>
  <c r="C88" i="3"/>
  <c r="B88" i="3"/>
  <c r="A88" i="3"/>
  <c r="H91" i="3"/>
  <c r="B91" i="3"/>
  <c r="A91" i="3"/>
  <c r="H97" i="3"/>
  <c r="B97" i="3"/>
  <c r="H101" i="3"/>
  <c r="B101" i="3"/>
  <c r="A101" i="3"/>
  <c r="H107" i="3"/>
  <c r="C107" i="3"/>
  <c r="B107" i="3"/>
  <c r="A107" i="3"/>
  <c r="A111" i="3"/>
  <c r="H113" i="3"/>
  <c r="B113" i="3"/>
  <c r="H119" i="3"/>
  <c r="C119" i="3"/>
  <c r="H122" i="3"/>
  <c r="B122" i="3"/>
  <c r="A122" i="3"/>
  <c r="H130" i="3"/>
  <c r="B130" i="3"/>
  <c r="A130" i="3"/>
  <c r="H138" i="3"/>
  <c r="B138" i="3"/>
  <c r="A138" i="3"/>
  <c r="H142" i="3"/>
  <c r="B142" i="3"/>
  <c r="A142" i="3"/>
  <c r="H150" i="3"/>
  <c r="B150" i="3"/>
  <c r="A150" i="3"/>
  <c r="H158" i="3"/>
  <c r="B158" i="3"/>
  <c r="A158" i="3"/>
  <c r="H162" i="3"/>
  <c r="B162" i="3"/>
  <c r="A162" i="3"/>
  <c r="H170" i="3"/>
  <c r="B170" i="3"/>
  <c r="A170" i="3"/>
  <c r="H178" i="3"/>
  <c r="A178" i="3"/>
  <c r="B178" i="3"/>
  <c r="H186" i="3"/>
  <c r="B186" i="3"/>
  <c r="A186" i="3"/>
  <c r="H210" i="3"/>
  <c r="B210" i="3"/>
  <c r="A210" i="3"/>
  <c r="H6" i="3"/>
  <c r="B6" i="3"/>
  <c r="A6" i="3"/>
  <c r="B9" i="3"/>
  <c r="A9" i="3"/>
  <c r="H12" i="3"/>
  <c r="B12" i="3"/>
  <c r="A12" i="3"/>
  <c r="H15" i="3"/>
  <c r="B15" i="3"/>
  <c r="H18" i="3"/>
  <c r="B18" i="3"/>
  <c r="A18" i="3"/>
  <c r="H22" i="3"/>
  <c r="B22" i="3"/>
  <c r="A22" i="3"/>
  <c r="B25" i="3"/>
  <c r="A25" i="3"/>
  <c r="H28" i="3"/>
  <c r="B28" i="3"/>
  <c r="A28" i="3"/>
  <c r="H31" i="3"/>
  <c r="C31" i="3"/>
  <c r="H34" i="3"/>
  <c r="B34" i="3"/>
  <c r="A34" i="3"/>
  <c r="H38" i="3"/>
  <c r="B38" i="3"/>
  <c r="A38" i="3"/>
  <c r="B41" i="3"/>
  <c r="A41" i="3"/>
  <c r="H44" i="3"/>
  <c r="B44" i="3"/>
  <c r="A44" i="3"/>
  <c r="H47" i="3"/>
  <c r="B47" i="3"/>
  <c r="H50" i="3"/>
  <c r="B50" i="3"/>
  <c r="A50" i="3"/>
  <c r="H54" i="3"/>
  <c r="B54" i="3"/>
  <c r="A54" i="3"/>
  <c r="B57" i="3"/>
  <c r="A57" i="3"/>
  <c r="H60" i="3"/>
  <c r="B60" i="3"/>
  <c r="A60" i="3"/>
  <c r="H63" i="3"/>
  <c r="C63" i="3"/>
  <c r="H66" i="3"/>
  <c r="B66" i="3"/>
  <c r="A66" i="3"/>
  <c r="H70" i="3"/>
  <c r="B70" i="3"/>
  <c r="A70" i="3"/>
  <c r="B73" i="3"/>
  <c r="A73" i="3"/>
  <c r="H76" i="3"/>
  <c r="B76" i="3"/>
  <c r="A76" i="3"/>
  <c r="H79" i="3"/>
  <c r="C79" i="3"/>
  <c r="H82" i="3"/>
  <c r="B82" i="3"/>
  <c r="A82" i="3"/>
  <c r="H86" i="3"/>
  <c r="B86" i="3"/>
  <c r="A86" i="3"/>
  <c r="B89" i="3"/>
  <c r="A89" i="3"/>
  <c r="H92" i="3"/>
  <c r="B92" i="3"/>
  <c r="A92" i="3"/>
  <c r="H95" i="3"/>
  <c r="C95" i="3"/>
  <c r="H98" i="3"/>
  <c r="B98" i="3"/>
  <c r="A98" i="3"/>
  <c r="H102" i="3"/>
  <c r="B102" i="3"/>
  <c r="A102" i="3"/>
  <c r="B105" i="3"/>
  <c r="A105" i="3"/>
  <c r="H108" i="3"/>
  <c r="B108" i="3"/>
  <c r="A108" i="3"/>
  <c r="H111" i="3"/>
  <c r="B111" i="3"/>
  <c r="H114" i="3"/>
  <c r="B114" i="3"/>
  <c r="A114" i="3"/>
  <c r="H117" i="3"/>
  <c r="B117" i="3"/>
  <c r="H120" i="3"/>
  <c r="B120" i="3"/>
  <c r="A120" i="3"/>
  <c r="H123" i="3"/>
  <c r="C123" i="3"/>
  <c r="B123" i="3"/>
  <c r="A123" i="3"/>
  <c r="H127" i="3"/>
  <c r="C127" i="3"/>
  <c r="B127" i="3"/>
  <c r="A127" i="3"/>
  <c r="H131" i="3"/>
  <c r="B131" i="3"/>
  <c r="A131" i="3"/>
  <c r="H135" i="3"/>
  <c r="C135" i="3"/>
  <c r="A135" i="3"/>
  <c r="H139" i="3"/>
  <c r="C139" i="3"/>
  <c r="B139" i="3"/>
  <c r="A139" i="3"/>
  <c r="H143" i="3"/>
  <c r="C143" i="3"/>
  <c r="B143" i="3"/>
  <c r="A143" i="3"/>
  <c r="H147" i="3"/>
  <c r="B147" i="3"/>
  <c r="A147" i="3"/>
  <c r="H151" i="3"/>
  <c r="C151" i="3"/>
  <c r="A151" i="3"/>
  <c r="H155" i="3"/>
  <c r="C155" i="3"/>
  <c r="B155" i="3"/>
  <c r="A155" i="3"/>
  <c r="H159" i="3"/>
  <c r="C159" i="3"/>
  <c r="B159" i="3"/>
  <c r="A159" i="3"/>
  <c r="H163" i="3"/>
  <c r="B163" i="3"/>
  <c r="A163" i="3"/>
  <c r="H167" i="3"/>
  <c r="C167" i="3"/>
  <c r="A167" i="3"/>
  <c r="H171" i="3"/>
  <c r="C171" i="3"/>
  <c r="B171" i="3"/>
  <c r="A171" i="3"/>
  <c r="H175" i="3"/>
  <c r="C175" i="3"/>
  <c r="B175" i="3"/>
  <c r="A175" i="3"/>
  <c r="H179" i="3"/>
  <c r="B179" i="3"/>
  <c r="A179" i="3"/>
  <c r="H183" i="3"/>
  <c r="C183" i="3"/>
  <c r="A183" i="3"/>
  <c r="H187" i="3"/>
  <c r="C187" i="3"/>
  <c r="B187" i="3"/>
  <c r="A187" i="3"/>
  <c r="H191" i="3"/>
  <c r="C191" i="3"/>
  <c r="B191" i="3"/>
  <c r="A191" i="3"/>
  <c r="H195" i="3"/>
  <c r="B195" i="3"/>
  <c r="A195" i="3"/>
  <c r="H199" i="3"/>
  <c r="C199" i="3"/>
  <c r="A199" i="3"/>
  <c r="H203" i="3"/>
  <c r="C203" i="3"/>
  <c r="B203" i="3"/>
  <c r="A203" i="3"/>
  <c r="H207" i="3"/>
  <c r="C207" i="3"/>
  <c r="B207" i="3"/>
  <c r="A207" i="3"/>
  <c r="H211" i="3"/>
  <c r="B211" i="3"/>
  <c r="A211" i="3"/>
  <c r="H215" i="3"/>
  <c r="C215" i="3"/>
  <c r="A215" i="3"/>
  <c r="H219" i="3"/>
  <c r="C219" i="3"/>
  <c r="B219" i="3"/>
  <c r="A219" i="3"/>
  <c r="H223" i="3"/>
  <c r="C223" i="3"/>
  <c r="B223" i="3"/>
  <c r="A223" i="3"/>
  <c r="H227" i="3"/>
  <c r="B227" i="3"/>
  <c r="A227" i="3"/>
  <c r="H231" i="3"/>
  <c r="C231" i="3"/>
  <c r="A231" i="3"/>
  <c r="H235" i="3"/>
  <c r="B235" i="3"/>
  <c r="A235" i="3"/>
  <c r="H239" i="3"/>
  <c r="B239" i="3"/>
  <c r="A239" i="3"/>
  <c r="H243" i="3"/>
  <c r="B243" i="3"/>
  <c r="A243" i="3"/>
  <c r="H247" i="3"/>
  <c r="B247" i="3"/>
  <c r="A247" i="3"/>
  <c r="H251" i="3"/>
  <c r="B251" i="3"/>
  <c r="A251" i="3"/>
  <c r="H255" i="3"/>
  <c r="B255" i="3"/>
  <c r="A255" i="3"/>
  <c r="H259" i="3"/>
  <c r="B259" i="3"/>
  <c r="A259" i="3"/>
  <c r="H263" i="3"/>
  <c r="B263" i="3"/>
  <c r="A263" i="3"/>
  <c r="H267" i="3"/>
  <c r="B267" i="3"/>
  <c r="A267" i="3"/>
  <c r="H271" i="3"/>
  <c r="B271" i="3"/>
  <c r="A271" i="3"/>
  <c r="H275" i="3"/>
  <c r="B275" i="3"/>
  <c r="A275" i="3"/>
  <c r="H279" i="3"/>
  <c r="B279" i="3"/>
  <c r="A279" i="3"/>
  <c r="H283" i="3"/>
  <c r="B283" i="3"/>
  <c r="A283" i="3"/>
  <c r="H287" i="3"/>
  <c r="B287" i="3"/>
  <c r="A287" i="3"/>
  <c r="H291" i="3"/>
  <c r="B291" i="3"/>
  <c r="A291" i="3"/>
  <c r="H295" i="3"/>
  <c r="B295" i="3"/>
  <c r="A295" i="3"/>
  <c r="H298" i="3"/>
  <c r="B298" i="3"/>
  <c r="A298" i="3"/>
  <c r="B301" i="3"/>
  <c r="A301" i="3"/>
  <c r="H303" i="3"/>
  <c r="C303" i="3"/>
  <c r="H306" i="3"/>
  <c r="B306" i="3"/>
  <c r="A306" i="3"/>
  <c r="B309" i="3"/>
  <c r="A309" i="3"/>
  <c r="H311" i="3"/>
  <c r="B311" i="3"/>
  <c r="H314" i="3"/>
  <c r="C314" i="3"/>
  <c r="B314" i="3"/>
  <c r="A314" i="3"/>
  <c r="B317" i="3"/>
  <c r="A317" i="3"/>
  <c r="H319" i="3"/>
  <c r="C319" i="3"/>
  <c r="H322" i="3"/>
  <c r="B322" i="3"/>
  <c r="A322" i="3"/>
  <c r="B325" i="3"/>
  <c r="A325" i="3"/>
  <c r="H325" i="3"/>
  <c r="H334" i="3"/>
  <c r="B334" i="3"/>
  <c r="A334" i="3"/>
  <c r="B337" i="3"/>
  <c r="A337" i="3"/>
  <c r="B343" i="3"/>
  <c r="A343" i="3"/>
  <c r="H345" i="3"/>
  <c r="B345" i="3"/>
  <c r="H348" i="3"/>
  <c r="B348" i="3"/>
  <c r="A348" i="3"/>
  <c r="H351" i="3"/>
  <c r="B351" i="3"/>
  <c r="H354" i="3"/>
  <c r="B354" i="3"/>
  <c r="A354" i="3"/>
  <c r="A357" i="3"/>
  <c r="H357" i="3"/>
  <c r="B357" i="3"/>
  <c r="H366" i="3"/>
  <c r="B366" i="3"/>
  <c r="A366" i="3"/>
  <c r="B369" i="3"/>
  <c r="A369" i="3"/>
  <c r="B375" i="3"/>
  <c r="A375" i="3"/>
  <c r="H377" i="3"/>
  <c r="B377" i="3"/>
  <c r="H380" i="3"/>
  <c r="B380" i="3"/>
  <c r="A380" i="3"/>
  <c r="H383" i="3"/>
  <c r="B383" i="3"/>
  <c r="H386" i="3"/>
  <c r="B386" i="3"/>
  <c r="A386" i="3"/>
  <c r="B389" i="3"/>
  <c r="A389" i="3"/>
  <c r="H389" i="3"/>
  <c r="H398" i="3"/>
  <c r="B398" i="3"/>
  <c r="A398" i="3"/>
  <c r="B401" i="3"/>
  <c r="A401" i="3"/>
  <c r="B407" i="3"/>
  <c r="A407" i="3"/>
  <c r="H409" i="3"/>
  <c r="B409" i="3"/>
  <c r="H412" i="3"/>
  <c r="C412" i="3"/>
  <c r="B412" i="3"/>
  <c r="A412" i="3"/>
  <c r="H415" i="3"/>
  <c r="B415" i="3"/>
  <c r="H418" i="3"/>
  <c r="B418" i="3"/>
  <c r="A418" i="3"/>
  <c r="A421" i="3"/>
  <c r="H421" i="3"/>
  <c r="B421" i="3"/>
  <c r="H457" i="3"/>
  <c r="B457" i="3"/>
  <c r="A457" i="3"/>
  <c r="H461" i="3"/>
  <c r="B461" i="3"/>
  <c r="A461" i="3"/>
  <c r="H468" i="3"/>
  <c r="B468" i="3"/>
  <c r="A468" i="3"/>
  <c r="B472" i="3"/>
  <c r="A472" i="3"/>
  <c r="H475" i="3"/>
  <c r="B475" i="3"/>
  <c r="A475" i="3"/>
  <c r="H479" i="3"/>
  <c r="B479" i="3"/>
  <c r="A479" i="3"/>
  <c r="H483" i="3"/>
  <c r="B483" i="3"/>
  <c r="A483" i="3"/>
  <c r="H486" i="3"/>
  <c r="B486" i="3"/>
  <c r="H489" i="3"/>
  <c r="B489" i="3"/>
  <c r="A489" i="3"/>
  <c r="H493" i="3"/>
  <c r="B493" i="3"/>
  <c r="A493" i="3"/>
  <c r="H496" i="3"/>
  <c r="B496" i="3"/>
  <c r="H500" i="3"/>
  <c r="B500" i="3"/>
  <c r="A500" i="3"/>
  <c r="H503" i="3"/>
  <c r="B503" i="3"/>
  <c r="A503" i="3"/>
  <c r="H506" i="3"/>
  <c r="B506" i="3"/>
  <c r="A506" i="3"/>
  <c r="H510" i="3"/>
  <c r="B510" i="3"/>
  <c r="A510" i="3"/>
  <c r="H513" i="3"/>
  <c r="B513" i="3"/>
  <c r="A513" i="3"/>
  <c r="H517" i="3"/>
  <c r="B517" i="3"/>
  <c r="A517" i="3"/>
  <c r="H520" i="3"/>
  <c r="B520" i="3"/>
  <c r="H524" i="3"/>
  <c r="B524" i="3"/>
  <c r="A524" i="3"/>
  <c r="H554" i="3"/>
  <c r="B554" i="3"/>
  <c r="A554" i="3"/>
  <c r="H558" i="3"/>
  <c r="B558" i="3"/>
  <c r="A558" i="3"/>
  <c r="H562" i="3"/>
  <c r="B562" i="3"/>
  <c r="A562" i="3"/>
  <c r="H566" i="3"/>
  <c r="B566" i="3"/>
  <c r="A566" i="3"/>
  <c r="H569" i="3"/>
  <c r="B569" i="3"/>
  <c r="A569" i="3"/>
  <c r="H573" i="3"/>
  <c r="B573" i="3"/>
  <c r="A573" i="3"/>
  <c r="H576" i="3"/>
  <c r="B576" i="3"/>
  <c r="H580" i="3"/>
  <c r="A580" i="3"/>
  <c r="B580" i="3"/>
  <c r="A584" i="3"/>
  <c r="H584" i="3"/>
  <c r="B584" i="3"/>
  <c r="H4" i="3"/>
  <c r="B4" i="3"/>
  <c r="A4" i="3"/>
  <c r="H14" i="3"/>
  <c r="B14" i="3"/>
  <c r="A14" i="3"/>
  <c r="B17" i="3"/>
  <c r="A17" i="3"/>
  <c r="H26" i="3"/>
  <c r="C26" i="3"/>
  <c r="A26" i="3"/>
  <c r="H36" i="3"/>
  <c r="C36" i="3"/>
  <c r="B36" i="3"/>
  <c r="A36" i="3"/>
  <c r="H42" i="3"/>
  <c r="C42" i="3"/>
  <c r="B42" i="3"/>
  <c r="A42" i="3"/>
  <c r="H62" i="3"/>
  <c r="B62" i="3"/>
  <c r="A62" i="3"/>
  <c r="B81" i="3"/>
  <c r="A81" i="3"/>
  <c r="B7" i="3"/>
  <c r="A7" i="3"/>
  <c r="H13" i="3"/>
  <c r="B13" i="3"/>
  <c r="A13" i="3"/>
  <c r="H16" i="3"/>
  <c r="C16" i="3"/>
  <c r="B16" i="3"/>
  <c r="A16" i="3"/>
  <c r="H19" i="3"/>
  <c r="C19" i="3"/>
  <c r="B19" i="3"/>
  <c r="A19" i="3"/>
  <c r="B23" i="3"/>
  <c r="A23" i="3"/>
  <c r="H29" i="3"/>
  <c r="B29" i="3"/>
  <c r="A29" i="3"/>
  <c r="H32" i="3"/>
  <c r="C32" i="3"/>
  <c r="B32" i="3"/>
  <c r="A32" i="3"/>
  <c r="H35" i="3"/>
  <c r="C35" i="3"/>
  <c r="B35" i="3"/>
  <c r="A35" i="3"/>
  <c r="B39" i="3"/>
  <c r="A39" i="3"/>
  <c r="H45" i="3"/>
  <c r="A45" i="3"/>
  <c r="B45" i="3"/>
  <c r="H48" i="3"/>
  <c r="C48" i="3"/>
  <c r="B48" i="3"/>
  <c r="A48" i="3"/>
  <c r="H51" i="3"/>
  <c r="B51" i="3"/>
  <c r="A51" i="3"/>
  <c r="B55" i="3"/>
  <c r="A55" i="3"/>
  <c r="H61" i="3"/>
  <c r="B61" i="3"/>
  <c r="A61" i="3"/>
  <c r="H64" i="3"/>
  <c r="B64" i="3"/>
  <c r="A64" i="3"/>
  <c r="H67" i="3"/>
  <c r="C67" i="3"/>
  <c r="B67" i="3"/>
  <c r="A67" i="3"/>
  <c r="B71" i="3"/>
  <c r="A71" i="3"/>
  <c r="H77" i="3"/>
  <c r="B77" i="3"/>
  <c r="A77" i="3"/>
  <c r="H80" i="3"/>
  <c r="C80" i="3"/>
  <c r="B80" i="3"/>
  <c r="A80" i="3"/>
  <c r="H83" i="3"/>
  <c r="C83" i="3"/>
  <c r="B83" i="3"/>
  <c r="A83" i="3"/>
  <c r="B87" i="3"/>
  <c r="A87" i="3"/>
  <c r="H93" i="3"/>
  <c r="B93" i="3"/>
  <c r="A93" i="3"/>
  <c r="H96" i="3"/>
  <c r="B96" i="3"/>
  <c r="A96" i="3"/>
  <c r="H99" i="3"/>
  <c r="C99" i="3"/>
  <c r="B99" i="3"/>
  <c r="A99" i="3"/>
  <c r="B103" i="3"/>
  <c r="A103" i="3"/>
  <c r="H109" i="3"/>
  <c r="A109" i="3"/>
  <c r="B109" i="3"/>
  <c r="H112" i="3"/>
  <c r="B112" i="3"/>
  <c r="A112" i="3"/>
  <c r="H115" i="3"/>
  <c r="B115" i="3"/>
  <c r="A115" i="3"/>
  <c r="H118" i="3"/>
  <c r="B118" i="3"/>
  <c r="A118" i="3"/>
  <c r="B121" i="3"/>
  <c r="A121" i="3"/>
  <c r="H124" i="3"/>
  <c r="B124" i="3"/>
  <c r="A124" i="3"/>
  <c r="H128" i="3"/>
  <c r="B128" i="3"/>
  <c r="A128" i="3"/>
  <c r="H132" i="3"/>
  <c r="B132" i="3"/>
  <c r="A132" i="3"/>
  <c r="H136" i="3"/>
  <c r="B136" i="3"/>
  <c r="A136" i="3"/>
  <c r="H140" i="3"/>
  <c r="B140" i="3"/>
  <c r="A140" i="3"/>
  <c r="H144" i="3"/>
  <c r="B144" i="3"/>
  <c r="A144" i="3"/>
  <c r="H148" i="3"/>
  <c r="B148" i="3"/>
  <c r="A148" i="3"/>
  <c r="H152" i="3"/>
  <c r="B152" i="3"/>
  <c r="A152" i="3"/>
  <c r="H156" i="3"/>
  <c r="B156" i="3"/>
  <c r="A156" i="3"/>
  <c r="H160" i="3"/>
  <c r="B160" i="3"/>
  <c r="A160" i="3"/>
  <c r="H164" i="3"/>
  <c r="B164" i="3"/>
  <c r="A164" i="3"/>
  <c r="H168" i="3"/>
  <c r="B168" i="3"/>
  <c r="A168" i="3"/>
  <c r="H172" i="3"/>
  <c r="B172" i="3"/>
  <c r="A172" i="3"/>
  <c r="H176" i="3"/>
  <c r="B176" i="3"/>
  <c r="A176" i="3"/>
  <c r="H180" i="3"/>
  <c r="B180" i="3"/>
  <c r="A180" i="3"/>
  <c r="H184" i="3"/>
  <c r="B184" i="3"/>
  <c r="A184" i="3"/>
  <c r="H188" i="3"/>
  <c r="B188" i="3"/>
  <c r="A188" i="3"/>
  <c r="H192" i="3"/>
  <c r="B192" i="3"/>
  <c r="A192" i="3"/>
  <c r="H196" i="3"/>
  <c r="B196" i="3"/>
  <c r="A196" i="3"/>
  <c r="H200" i="3"/>
  <c r="B200" i="3"/>
  <c r="A200" i="3"/>
  <c r="H204" i="3"/>
  <c r="B204" i="3"/>
  <c r="A204" i="3"/>
  <c r="H208" i="3"/>
  <c r="B208" i="3"/>
  <c r="A208" i="3"/>
  <c r="H212" i="3"/>
  <c r="B212" i="3"/>
  <c r="A212" i="3"/>
  <c r="H216" i="3"/>
  <c r="B216" i="3"/>
  <c r="A216" i="3"/>
  <c r="H220" i="3"/>
  <c r="B220" i="3"/>
  <c r="A220" i="3"/>
  <c r="H224" i="3"/>
  <c r="B224" i="3"/>
  <c r="A224" i="3"/>
  <c r="H228" i="3"/>
  <c r="B228" i="3"/>
  <c r="A228" i="3"/>
  <c r="H232" i="3"/>
  <c r="B232" i="3"/>
  <c r="A232" i="3"/>
  <c r="H236" i="3"/>
  <c r="B236" i="3"/>
  <c r="A236" i="3"/>
  <c r="H240" i="3"/>
  <c r="B240" i="3"/>
  <c r="A240" i="3"/>
  <c r="H244" i="3"/>
  <c r="B244" i="3"/>
  <c r="A244" i="3"/>
  <c r="H248" i="3"/>
  <c r="B248" i="3"/>
  <c r="A248" i="3"/>
  <c r="H252" i="3"/>
  <c r="B252" i="3"/>
  <c r="A252" i="3"/>
  <c r="H256" i="3"/>
  <c r="B256" i="3"/>
  <c r="A256" i="3"/>
  <c r="H260" i="3"/>
  <c r="B260" i="3"/>
  <c r="A260" i="3"/>
  <c r="H264" i="3"/>
  <c r="B264" i="3"/>
  <c r="A264" i="3"/>
  <c r="H268" i="3"/>
  <c r="B268" i="3"/>
  <c r="A268" i="3"/>
  <c r="H272" i="3"/>
  <c r="B272" i="3"/>
  <c r="A272" i="3"/>
  <c r="H276" i="3"/>
  <c r="B276" i="3"/>
  <c r="A276" i="3"/>
  <c r="H280" i="3"/>
  <c r="B280" i="3"/>
  <c r="A280" i="3"/>
  <c r="H284" i="3"/>
  <c r="B284" i="3"/>
  <c r="A284" i="3"/>
  <c r="H288" i="3"/>
  <c r="B288" i="3"/>
  <c r="A288" i="3"/>
  <c r="H292" i="3"/>
  <c r="B292" i="3"/>
  <c r="A292" i="3"/>
  <c r="H296" i="3"/>
  <c r="B296" i="3"/>
  <c r="A296" i="3"/>
  <c r="B299" i="3"/>
  <c r="A299" i="3"/>
  <c r="H304" i="3"/>
  <c r="B304" i="3"/>
  <c r="A304" i="3"/>
  <c r="B307" i="3"/>
  <c r="A307" i="3"/>
  <c r="H312" i="3"/>
  <c r="C312" i="3"/>
  <c r="B312" i="3"/>
  <c r="A312" i="3"/>
  <c r="B315" i="3"/>
  <c r="A315" i="3"/>
  <c r="H326" i="3"/>
  <c r="B326" i="3"/>
  <c r="A326" i="3"/>
  <c r="B329" i="3"/>
  <c r="A329" i="3"/>
  <c r="B335" i="3"/>
  <c r="A335" i="3"/>
  <c r="H340" i="3"/>
  <c r="B340" i="3"/>
  <c r="A340" i="3"/>
  <c r="H346" i="3"/>
  <c r="C346" i="3"/>
  <c r="B346" i="3"/>
  <c r="A346" i="3"/>
  <c r="A349" i="3"/>
  <c r="H349" i="3"/>
  <c r="B349" i="3"/>
  <c r="H358" i="3"/>
  <c r="B358" i="3"/>
  <c r="A358" i="3"/>
  <c r="B361" i="3"/>
  <c r="A361" i="3"/>
  <c r="B367" i="3"/>
  <c r="A367" i="3"/>
  <c r="H372" i="3"/>
  <c r="B372" i="3"/>
  <c r="A372" i="3"/>
  <c r="H378" i="3"/>
  <c r="C378" i="3"/>
  <c r="B378" i="3"/>
  <c r="A378" i="3"/>
  <c r="A381" i="3"/>
  <c r="H381" i="3"/>
  <c r="B381" i="3"/>
  <c r="H390" i="3"/>
  <c r="B390" i="3"/>
  <c r="A390" i="3"/>
  <c r="B393" i="3"/>
  <c r="A393" i="3"/>
  <c r="B399" i="3"/>
  <c r="A399" i="3"/>
  <c r="H404" i="3"/>
  <c r="C404" i="3"/>
  <c r="B404" i="3"/>
  <c r="A404" i="3"/>
  <c r="H410" i="3"/>
  <c r="C410" i="3"/>
  <c r="B410" i="3"/>
  <c r="A410" i="3"/>
  <c r="A413" i="3"/>
  <c r="H413" i="3"/>
  <c r="B413" i="3"/>
  <c r="H422" i="3"/>
  <c r="B422" i="3"/>
  <c r="A422" i="3"/>
  <c r="B425" i="3"/>
  <c r="A425" i="3"/>
  <c r="H431" i="3"/>
  <c r="B431" i="3"/>
  <c r="A431" i="3"/>
  <c r="H434" i="3"/>
  <c r="B434" i="3"/>
  <c r="A434" i="3"/>
  <c r="B438" i="3"/>
  <c r="A438" i="3"/>
  <c r="H444" i="3"/>
  <c r="C444" i="3"/>
  <c r="B444" i="3"/>
  <c r="A444" i="3"/>
  <c r="B448" i="3"/>
  <c r="A448" i="3"/>
  <c r="H451" i="3"/>
  <c r="B451" i="3"/>
  <c r="A451" i="3"/>
  <c r="H458" i="3"/>
  <c r="B458" i="3"/>
  <c r="A458" i="3"/>
  <c r="H462" i="3"/>
  <c r="B462" i="3"/>
  <c r="A462" i="3"/>
  <c r="H465" i="3"/>
  <c r="B465" i="3"/>
  <c r="A465" i="3"/>
  <c r="H469" i="3"/>
  <c r="B469" i="3"/>
  <c r="A469" i="3"/>
  <c r="H476" i="3"/>
  <c r="C476" i="3"/>
  <c r="B476" i="3"/>
  <c r="A476" i="3"/>
  <c r="B480" i="3"/>
  <c r="A480" i="3"/>
  <c r="H480" i="3"/>
  <c r="H529" i="3"/>
  <c r="B529" i="3"/>
  <c r="A529" i="3"/>
  <c r="H533" i="3"/>
  <c r="B533" i="3"/>
  <c r="A533" i="3"/>
  <c r="H540" i="3"/>
  <c r="C540" i="3"/>
  <c r="B540" i="3"/>
  <c r="A540" i="3"/>
  <c r="B544" i="3"/>
  <c r="A544" i="3"/>
  <c r="H547" i="3"/>
  <c r="B547" i="3"/>
  <c r="A547" i="3"/>
  <c r="H551" i="3"/>
  <c r="C551" i="3"/>
  <c r="B551" i="3"/>
  <c r="A551" i="3"/>
  <c r="H555" i="3"/>
  <c r="B555" i="3"/>
  <c r="A555" i="3"/>
  <c r="H559" i="3"/>
  <c r="B559" i="3"/>
  <c r="A559" i="3"/>
  <c r="H593" i="3"/>
  <c r="B593" i="3"/>
  <c r="A593" i="3"/>
  <c r="H597" i="3"/>
  <c r="B597" i="3"/>
  <c r="A597" i="3"/>
  <c r="C6" i="3"/>
  <c r="C10" i="3"/>
  <c r="C14" i="3"/>
  <c r="C18" i="3"/>
  <c r="C22" i="3"/>
  <c r="C30" i="3"/>
  <c r="C34" i="3"/>
  <c r="C38" i="3"/>
  <c r="C46" i="3"/>
  <c r="C50" i="3"/>
  <c r="C54" i="3"/>
  <c r="C58" i="3"/>
  <c r="C62" i="3"/>
  <c r="C66" i="3"/>
  <c r="C70" i="3"/>
  <c r="C74" i="3"/>
  <c r="C78" i="3"/>
  <c r="C82" i="3"/>
  <c r="C86" i="3"/>
  <c r="C90" i="3"/>
  <c r="C94" i="3"/>
  <c r="C98" i="3"/>
  <c r="C102" i="3"/>
  <c r="C106" i="3"/>
  <c r="C110" i="3"/>
  <c r="C114" i="3"/>
  <c r="C118" i="3"/>
  <c r="C122" i="3"/>
  <c r="C126" i="3"/>
  <c r="C130" i="3"/>
  <c r="C134" i="3"/>
  <c r="C142" i="3"/>
  <c r="C146" i="3"/>
  <c r="C150" i="3"/>
  <c r="C154" i="3"/>
  <c r="C158" i="3"/>
  <c r="C162" i="3"/>
  <c r="C166" i="3"/>
  <c r="C170" i="3"/>
  <c r="C174" i="3"/>
  <c r="C178" i="3"/>
  <c r="C182" i="3"/>
  <c r="C186" i="3"/>
  <c r="C190" i="3"/>
  <c r="C194" i="3"/>
  <c r="C198" i="3"/>
  <c r="C202" i="3"/>
  <c r="C206" i="3"/>
  <c r="C210" i="3"/>
  <c r="C214" i="3"/>
  <c r="C218" i="3"/>
  <c r="C222" i="3"/>
  <c r="C226" i="3"/>
  <c r="C230" i="3"/>
  <c r="C234" i="3"/>
  <c r="C238" i="3"/>
  <c r="C242" i="3"/>
  <c r="C246" i="3"/>
  <c r="C250" i="3"/>
  <c r="C254" i="3"/>
  <c r="C258" i="3"/>
  <c r="C262" i="3"/>
  <c r="C266" i="3"/>
  <c r="C270" i="3"/>
  <c r="C274" i="3"/>
  <c r="C278" i="3"/>
  <c r="C282" i="3"/>
  <c r="C286" i="3"/>
  <c r="C290" i="3"/>
  <c r="C294" i="3"/>
  <c r="C298" i="3"/>
  <c r="C302" i="3"/>
  <c r="C306" i="3"/>
  <c r="C310" i="3"/>
  <c r="C318" i="3"/>
  <c r="C322" i="3"/>
  <c r="C326" i="3"/>
  <c r="C330" i="3"/>
  <c r="C334" i="3"/>
  <c r="C338" i="3"/>
  <c r="C342" i="3"/>
  <c r="C350" i="3"/>
  <c r="C354" i="3"/>
  <c r="C358" i="3"/>
  <c r="C362" i="3"/>
  <c r="C366" i="3"/>
  <c r="C370" i="3"/>
  <c r="C374" i="3"/>
  <c r="C382" i="3"/>
  <c r="C386" i="3"/>
  <c r="C390" i="3"/>
  <c r="C394" i="3"/>
  <c r="C398" i="3"/>
  <c r="C402" i="3"/>
  <c r="C406" i="3"/>
  <c r="C414" i="3"/>
  <c r="C418" i="3"/>
  <c r="C422" i="3"/>
  <c r="C426" i="3"/>
  <c r="C438" i="3"/>
  <c r="C442" i="3"/>
  <c r="C446" i="3"/>
  <c r="C450" i="3"/>
  <c r="C454" i="3"/>
  <c r="C458" i="3"/>
  <c r="C466" i="3"/>
  <c r="C470" i="3"/>
  <c r="C474" i="3"/>
  <c r="C478" i="3"/>
  <c r="C482" i="3"/>
  <c r="C486" i="3"/>
  <c r="C494" i="3"/>
  <c r="C498" i="3"/>
  <c r="C502" i="3"/>
  <c r="C530" i="3"/>
  <c r="C562" i="3"/>
  <c r="C594" i="3"/>
  <c r="C506" i="3"/>
  <c r="C510" i="3"/>
  <c r="C522" i="3"/>
  <c r="C526" i="3"/>
  <c r="C534" i="3"/>
  <c r="C550" i="3"/>
  <c r="C554" i="3"/>
  <c r="C558" i="3"/>
  <c r="C574" i="3"/>
  <c r="C586" i="3"/>
  <c r="C590" i="3"/>
  <c r="C235" i="3"/>
  <c r="C239" i="3"/>
  <c r="C243" i="3"/>
  <c r="C247" i="3"/>
  <c r="C251" i="3"/>
  <c r="C255" i="3"/>
  <c r="C259" i="3"/>
  <c r="C263" i="3"/>
  <c r="C267" i="3"/>
  <c r="C271" i="3"/>
  <c r="C275" i="3"/>
  <c r="C279" i="3"/>
  <c r="C283" i="3"/>
  <c r="C287" i="3"/>
  <c r="C291" i="3"/>
  <c r="C295" i="3"/>
  <c r="C299" i="3"/>
  <c r="C307" i="3"/>
  <c r="C311" i="3"/>
  <c r="C315" i="3"/>
  <c r="C323" i="3"/>
  <c r="C327" i="3"/>
  <c r="C331" i="3"/>
  <c r="C335" i="3"/>
  <c r="C339" i="3"/>
  <c r="C343" i="3"/>
  <c r="C347" i="3"/>
  <c r="C351" i="3"/>
  <c r="C355" i="3"/>
  <c r="C363" i="3"/>
  <c r="C367" i="3"/>
  <c r="C371" i="3"/>
  <c r="C379" i="3"/>
  <c r="C383" i="3"/>
  <c r="C387" i="3"/>
  <c r="C395" i="3"/>
  <c r="C399" i="3"/>
  <c r="C403" i="3"/>
  <c r="C411" i="3"/>
  <c r="C415" i="3"/>
  <c r="C419" i="3"/>
  <c r="C427" i="3"/>
  <c r="C431" i="3"/>
  <c r="C435" i="3"/>
  <c r="C447" i="3"/>
  <c r="C451" i="3"/>
  <c r="C459" i="3"/>
  <c r="C463" i="3"/>
  <c r="C475" i="3"/>
  <c r="C479" i="3"/>
  <c r="C483" i="3"/>
  <c r="C491" i="3"/>
  <c r="C495" i="3"/>
  <c r="C499" i="3"/>
  <c r="C515" i="3"/>
  <c r="C523" i="3"/>
  <c r="C527" i="3"/>
  <c r="C531" i="3"/>
  <c r="C547" i="3"/>
  <c r="C559" i="3"/>
  <c r="C579" i="3"/>
  <c r="C587" i="3"/>
  <c r="C591" i="3"/>
  <c r="A528" i="3"/>
  <c r="H531" i="3"/>
  <c r="B531" i="3"/>
  <c r="A531" i="3"/>
  <c r="H535" i="3"/>
  <c r="C535" i="3"/>
  <c r="B535" i="3"/>
  <c r="A535" i="3"/>
  <c r="H538" i="3"/>
  <c r="C538" i="3"/>
  <c r="A538" i="3"/>
  <c r="H542" i="3"/>
  <c r="C542" i="3"/>
  <c r="B542" i="3"/>
  <c r="A542" i="3"/>
  <c r="H545" i="3"/>
  <c r="B545" i="3"/>
  <c r="A545" i="3"/>
  <c r="H549" i="3"/>
  <c r="B549" i="3"/>
  <c r="A549" i="3"/>
  <c r="H556" i="3"/>
  <c r="B556" i="3"/>
  <c r="A556" i="3"/>
  <c r="A560" i="3"/>
  <c r="B560" i="3"/>
  <c r="H563" i="3"/>
  <c r="C563" i="3"/>
  <c r="B563" i="3"/>
  <c r="A563" i="3"/>
  <c r="H567" i="3"/>
  <c r="B567" i="3"/>
  <c r="A567" i="3"/>
  <c r="H570" i="3"/>
  <c r="C570" i="3"/>
  <c r="B570" i="3"/>
  <c r="A570" i="3"/>
  <c r="H574" i="3"/>
  <c r="B574" i="3"/>
  <c r="A574" i="3"/>
  <c r="H577" i="3"/>
  <c r="B577" i="3"/>
  <c r="A577" i="3"/>
  <c r="H581" i="3"/>
  <c r="B581" i="3"/>
  <c r="A581" i="3"/>
  <c r="H588" i="3"/>
  <c r="C588" i="3"/>
  <c r="B588" i="3"/>
  <c r="A588" i="3"/>
  <c r="A592" i="3"/>
  <c r="B592" i="3"/>
  <c r="H595" i="3"/>
  <c r="B595" i="3"/>
  <c r="A595" i="3"/>
  <c r="C96" i="3"/>
  <c r="C100" i="3"/>
  <c r="C104" i="3"/>
  <c r="C108" i="3"/>
  <c r="C112" i="3"/>
  <c r="C116" i="3"/>
  <c r="C128" i="3"/>
  <c r="C132" i="3"/>
  <c r="C136" i="3"/>
  <c r="C144" i="3"/>
  <c r="C148" i="3"/>
  <c r="C152" i="3"/>
  <c r="C160" i="3"/>
  <c r="C164" i="3"/>
  <c r="C168" i="3"/>
  <c r="C176" i="3"/>
  <c r="C180" i="3"/>
  <c r="C184" i="3"/>
  <c r="C192" i="3"/>
  <c r="C196" i="3"/>
  <c r="C200" i="3"/>
  <c r="C208" i="3"/>
  <c r="C212" i="3"/>
  <c r="C216" i="3"/>
  <c r="C224" i="3"/>
  <c r="C228" i="3"/>
  <c r="C232" i="3"/>
  <c r="C240" i="3"/>
  <c r="C244" i="3"/>
  <c r="C248" i="3"/>
  <c r="C256" i="3"/>
  <c r="C260" i="3"/>
  <c r="C264" i="3"/>
  <c r="C272" i="3"/>
  <c r="C276" i="3"/>
  <c r="C280" i="3"/>
  <c r="C288" i="3"/>
  <c r="C292" i="3"/>
  <c r="C296" i="3"/>
  <c r="C300" i="3"/>
  <c r="C304" i="3"/>
  <c r="C308" i="3"/>
  <c r="C316" i="3"/>
  <c r="C320" i="3"/>
  <c r="C324" i="3"/>
  <c r="C332" i="3"/>
  <c r="C340" i="3"/>
  <c r="C348" i="3"/>
  <c r="C352" i="3"/>
  <c r="C356" i="3"/>
  <c r="C372" i="3"/>
  <c r="C376" i="3"/>
  <c r="C388" i="3"/>
  <c r="C408" i="3"/>
  <c r="C416" i="3"/>
  <c r="C420" i="3"/>
  <c r="C432" i="3"/>
  <c r="C436" i="3"/>
  <c r="C440" i="3"/>
  <c r="C448" i="3"/>
  <c r="C452" i="3"/>
  <c r="C456" i="3"/>
  <c r="C464" i="3"/>
  <c r="C468" i="3"/>
  <c r="C472" i="3"/>
  <c r="C480" i="3"/>
  <c r="C488" i="3"/>
  <c r="C496" i="3"/>
  <c r="C500" i="3"/>
  <c r="C504" i="3"/>
  <c r="C512" i="3"/>
  <c r="C516" i="3"/>
  <c r="C520" i="3"/>
  <c r="C528" i="3"/>
  <c r="C536" i="3"/>
  <c r="C544" i="3"/>
  <c r="C548" i="3"/>
  <c r="C552" i="3"/>
  <c r="C568" i="3"/>
  <c r="C576" i="3"/>
  <c r="C580" i="3"/>
  <c r="C584" i="3"/>
  <c r="C592" i="3"/>
  <c r="H320" i="3"/>
  <c r="B320" i="3"/>
  <c r="A320" i="3"/>
  <c r="B323" i="3"/>
  <c r="A323" i="3"/>
  <c r="H328" i="3"/>
  <c r="C328" i="3"/>
  <c r="B328" i="3"/>
  <c r="A328" i="3"/>
  <c r="B331" i="3"/>
  <c r="A331" i="3"/>
  <c r="H336" i="3"/>
  <c r="B336" i="3"/>
  <c r="A336" i="3"/>
  <c r="B339" i="3"/>
  <c r="A339" i="3"/>
  <c r="H344" i="3"/>
  <c r="C344" i="3"/>
  <c r="B344" i="3"/>
  <c r="A344" i="3"/>
  <c r="B347" i="3"/>
  <c r="A347" i="3"/>
  <c r="H352" i="3"/>
  <c r="B352" i="3"/>
  <c r="A352" i="3"/>
  <c r="B355" i="3"/>
  <c r="A355" i="3"/>
  <c r="H360" i="3"/>
  <c r="C360" i="3"/>
  <c r="B360" i="3"/>
  <c r="A360" i="3"/>
  <c r="B363" i="3"/>
  <c r="A363" i="3"/>
  <c r="H368" i="3"/>
  <c r="B368" i="3"/>
  <c r="A368" i="3"/>
  <c r="B371" i="3"/>
  <c r="A371" i="3"/>
  <c r="H376" i="3"/>
  <c r="B376" i="3"/>
  <c r="A376" i="3"/>
  <c r="B379" i="3"/>
  <c r="A379" i="3"/>
  <c r="H384" i="3"/>
  <c r="C384" i="3"/>
  <c r="B384" i="3"/>
  <c r="A384" i="3"/>
  <c r="B387" i="3"/>
  <c r="A387" i="3"/>
  <c r="H392" i="3"/>
  <c r="C392" i="3"/>
  <c r="B392" i="3"/>
  <c r="A392" i="3"/>
  <c r="B395" i="3"/>
  <c r="A395" i="3"/>
  <c r="H400" i="3"/>
  <c r="B400" i="3"/>
  <c r="A400" i="3"/>
  <c r="B403" i="3"/>
  <c r="A403" i="3"/>
  <c r="H408" i="3"/>
  <c r="B408" i="3"/>
  <c r="A408" i="3"/>
  <c r="B411" i="3"/>
  <c r="A411" i="3"/>
  <c r="H416" i="3"/>
  <c r="B416" i="3"/>
  <c r="A416" i="3"/>
  <c r="B419" i="3"/>
  <c r="A419" i="3"/>
  <c r="H424" i="3"/>
  <c r="C424" i="3"/>
  <c r="B424" i="3"/>
  <c r="A424" i="3"/>
  <c r="B427" i="3"/>
  <c r="A427" i="3"/>
  <c r="H430" i="3"/>
  <c r="B430" i="3"/>
  <c r="A430" i="3"/>
  <c r="H433" i="3"/>
  <c r="C433" i="3"/>
  <c r="B433" i="3"/>
  <c r="A433" i="3"/>
  <c r="H437" i="3"/>
  <c r="B437" i="3"/>
  <c r="A437" i="3"/>
  <c r="B440" i="3"/>
  <c r="A440" i="3"/>
  <c r="H443" i="3"/>
  <c r="C443" i="3"/>
  <c r="B443" i="3"/>
  <c r="A443" i="3"/>
  <c r="H447" i="3"/>
  <c r="B447" i="3"/>
  <c r="A447" i="3"/>
  <c r="H450" i="3"/>
  <c r="B450" i="3"/>
  <c r="A450" i="3"/>
  <c r="B454" i="3"/>
  <c r="A454" i="3"/>
  <c r="H460" i="3"/>
  <c r="C460" i="3"/>
  <c r="B460" i="3"/>
  <c r="A460" i="3"/>
  <c r="A464" i="3"/>
  <c r="B464" i="3"/>
  <c r="H467" i="3"/>
  <c r="C467" i="3"/>
  <c r="B467" i="3"/>
  <c r="A467" i="3"/>
  <c r="H473" i="3"/>
  <c r="B473" i="3"/>
  <c r="A473" i="3"/>
  <c r="H477" i="3"/>
  <c r="B477" i="3"/>
  <c r="A477" i="3"/>
  <c r="H484" i="3"/>
  <c r="B484" i="3"/>
  <c r="A484" i="3"/>
  <c r="H487" i="3"/>
  <c r="C487" i="3"/>
  <c r="B487" i="3"/>
  <c r="A487" i="3"/>
  <c r="H490" i="3"/>
  <c r="C490" i="3"/>
  <c r="B490" i="3"/>
  <c r="A490" i="3"/>
  <c r="H494" i="3"/>
  <c r="B494" i="3"/>
  <c r="A494" i="3"/>
  <c r="H497" i="3"/>
  <c r="B497" i="3"/>
  <c r="A497" i="3"/>
  <c r="H501" i="3"/>
  <c r="C501" i="3"/>
  <c r="B501" i="3"/>
  <c r="A501" i="3"/>
  <c r="B504" i="3"/>
  <c r="A504" i="3"/>
  <c r="H507" i="3"/>
  <c r="B507" i="3"/>
  <c r="A507" i="3"/>
  <c r="H511" i="3"/>
  <c r="C511" i="3"/>
  <c r="B511" i="3"/>
  <c r="A511" i="3"/>
  <c r="H514" i="3"/>
  <c r="C514" i="3"/>
  <c r="B514" i="3"/>
  <c r="A514" i="3"/>
  <c r="H518" i="3"/>
  <c r="C518" i="3"/>
  <c r="B518" i="3"/>
  <c r="A518" i="3"/>
  <c r="H521" i="3"/>
  <c r="B521" i="3"/>
  <c r="A521" i="3"/>
  <c r="H525" i="3"/>
  <c r="B525" i="3"/>
  <c r="A525" i="3"/>
  <c r="H528" i="3"/>
  <c r="B528" i="3"/>
  <c r="H532" i="3"/>
  <c r="C532" i="3"/>
  <c r="B532" i="3"/>
  <c r="A532" i="3"/>
  <c r="B536" i="3"/>
  <c r="A536" i="3"/>
  <c r="H539" i="3"/>
  <c r="B539" i="3"/>
  <c r="A539" i="3"/>
  <c r="H543" i="3"/>
  <c r="C543" i="3"/>
  <c r="B543" i="3"/>
  <c r="A543" i="3"/>
  <c r="H546" i="3"/>
  <c r="C546" i="3"/>
  <c r="B546" i="3"/>
  <c r="A546" i="3"/>
  <c r="H550" i="3"/>
  <c r="B550" i="3"/>
  <c r="A550" i="3"/>
  <c r="H553" i="3"/>
  <c r="B553" i="3"/>
  <c r="A553" i="3"/>
  <c r="H557" i="3"/>
  <c r="B557" i="3"/>
  <c r="A557" i="3"/>
  <c r="H560" i="3"/>
  <c r="C560" i="3"/>
  <c r="H564" i="3"/>
  <c r="C564" i="3"/>
  <c r="B564" i="3"/>
  <c r="A564" i="3"/>
  <c r="B568" i="3"/>
  <c r="A568" i="3"/>
  <c r="H571" i="3"/>
  <c r="B571" i="3"/>
  <c r="A571" i="3"/>
  <c r="H575" i="3"/>
  <c r="C575" i="3"/>
  <c r="B575" i="3"/>
  <c r="A575" i="3"/>
  <c r="H578" i="3"/>
  <c r="C578" i="3"/>
  <c r="B578" i="3"/>
  <c r="A578" i="3"/>
  <c r="H582" i="3"/>
  <c r="C582" i="3"/>
  <c r="B582" i="3"/>
  <c r="A582" i="3"/>
  <c r="H585" i="3"/>
  <c r="B585" i="3"/>
  <c r="A585" i="3"/>
  <c r="H589" i="3"/>
  <c r="B589" i="3"/>
  <c r="A589" i="3"/>
  <c r="H592" i="3"/>
  <c r="H596" i="3"/>
  <c r="C596" i="3"/>
  <c r="B596" i="3"/>
  <c r="A596" i="3"/>
  <c r="C5" i="3"/>
  <c r="C9" i="3"/>
  <c r="C13" i="3"/>
  <c r="C17" i="3"/>
  <c r="C21" i="3"/>
  <c r="C25" i="3"/>
  <c r="C29" i="3"/>
  <c r="C33" i="3"/>
  <c r="C37" i="3"/>
  <c r="C41" i="3"/>
  <c r="C45" i="3"/>
  <c r="C49" i="3"/>
  <c r="C53" i="3"/>
  <c r="C57" i="3"/>
  <c r="C61" i="3"/>
  <c r="C65" i="3"/>
  <c r="C69" i="3"/>
  <c r="C73" i="3"/>
  <c r="C77" i="3"/>
  <c r="C81" i="3"/>
  <c r="C85" i="3"/>
  <c r="C89" i="3"/>
  <c r="C93" i="3"/>
  <c r="C97" i="3"/>
  <c r="C101" i="3"/>
  <c r="C105" i="3"/>
  <c r="C109" i="3"/>
  <c r="C113" i="3"/>
  <c r="C117" i="3"/>
  <c r="C121" i="3"/>
  <c r="C125" i="3"/>
  <c r="C129" i="3"/>
  <c r="C133" i="3"/>
  <c r="C137" i="3"/>
  <c r="C141" i="3"/>
  <c r="C145" i="3"/>
  <c r="C149" i="3"/>
  <c r="C153" i="3"/>
  <c r="C157" i="3"/>
  <c r="C161" i="3"/>
  <c r="C165" i="3"/>
  <c r="C169" i="3"/>
  <c r="C173" i="3"/>
  <c r="C177" i="3"/>
  <c r="C181" i="3"/>
  <c r="C185" i="3"/>
  <c r="C189" i="3"/>
  <c r="C193" i="3"/>
  <c r="C197" i="3"/>
  <c r="C201" i="3"/>
  <c r="C205" i="3"/>
  <c r="C209" i="3"/>
  <c r="C213" i="3"/>
  <c r="C217" i="3"/>
  <c r="C221" i="3"/>
  <c r="C225" i="3"/>
  <c r="C229" i="3"/>
  <c r="C233" i="3"/>
  <c r="C237" i="3"/>
  <c r="C241" i="3"/>
  <c r="C245" i="3"/>
  <c r="C249" i="3"/>
  <c r="C253" i="3"/>
  <c r="C257" i="3"/>
  <c r="C261" i="3"/>
  <c r="C265" i="3"/>
  <c r="C269" i="3"/>
  <c r="C273" i="3"/>
  <c r="C277" i="3"/>
  <c r="C281" i="3"/>
  <c r="C285" i="3"/>
  <c r="C289" i="3"/>
  <c r="C293" i="3"/>
  <c r="C297" i="3"/>
  <c r="C301" i="3"/>
  <c r="C305" i="3"/>
  <c r="C309" i="3"/>
  <c r="C313" i="3"/>
  <c r="C317" i="3"/>
  <c r="C321" i="3"/>
  <c r="C325" i="3"/>
  <c r="C329" i="3"/>
  <c r="C333" i="3"/>
  <c r="C337" i="3"/>
  <c r="C341" i="3"/>
  <c r="C345" i="3"/>
  <c r="C349" i="3"/>
  <c r="C353" i="3"/>
  <c r="C357" i="3"/>
  <c r="C361" i="3"/>
  <c r="C365" i="3"/>
  <c r="C369" i="3"/>
  <c r="C373" i="3"/>
  <c r="C377" i="3"/>
  <c r="C381" i="3"/>
  <c r="C385" i="3"/>
  <c r="C389" i="3"/>
  <c r="C393" i="3"/>
  <c r="C397" i="3"/>
  <c r="C401" i="3"/>
  <c r="C405" i="3"/>
  <c r="C409" i="3"/>
  <c r="C413" i="3"/>
  <c r="C417" i="3"/>
  <c r="C421" i="3"/>
  <c r="C425" i="3"/>
  <c r="C429" i="3"/>
  <c r="C437" i="3"/>
  <c r="C441" i="3"/>
  <c r="C445" i="3"/>
  <c r="C449" i="3"/>
  <c r="C453" i="3"/>
  <c r="C457" i="3"/>
  <c r="C461" i="3"/>
  <c r="C465" i="3"/>
  <c r="C469" i="3"/>
  <c r="C473" i="3"/>
  <c r="C477" i="3"/>
  <c r="C481" i="3"/>
  <c r="C485" i="3"/>
  <c r="C489" i="3"/>
  <c r="C493" i="3"/>
  <c r="C505" i="3"/>
  <c r="C509" i="3"/>
  <c r="C513" i="3"/>
  <c r="C517" i="3"/>
  <c r="C525" i="3"/>
  <c r="C529" i="3"/>
  <c r="C533" i="3"/>
  <c r="C537" i="3"/>
  <c r="C541" i="3"/>
  <c r="C545" i="3"/>
  <c r="C549" i="3"/>
  <c r="C557" i="3"/>
  <c r="C561" i="3"/>
  <c r="C565" i="3"/>
  <c r="C569" i="3"/>
  <c r="C573" i="3"/>
  <c r="C577" i="3"/>
  <c r="C589" i="3"/>
  <c r="C593" i="3"/>
  <c r="C597" i="3"/>
  <c r="C3" i="4"/>
  <c r="C4" i="4"/>
  <c r="A4" i="4"/>
  <c r="A3" i="4"/>
  <c r="B4" i="4"/>
  <c r="B3" i="4"/>
  <c r="T105" i="3"/>
  <c r="S104" i="3"/>
  <c r="V105" i="3"/>
  <c r="R105" i="3"/>
  <c r="U104" i="3"/>
  <c r="L67" i="3"/>
  <c r="R68" i="3"/>
  <c r="K67" i="3"/>
  <c r="P67" i="3"/>
  <c r="V68" i="3"/>
  <c r="K66" i="3"/>
  <c r="L66" i="3"/>
  <c r="N69" i="3"/>
  <c r="T70" i="3"/>
  <c r="S67" i="3"/>
  <c r="U67" i="3"/>
  <c r="T41" i="3"/>
  <c r="S40" i="3"/>
  <c r="L39" i="3"/>
  <c r="V41" i="3"/>
  <c r="R41" i="3"/>
  <c r="U40" i="3"/>
  <c r="N8" i="3"/>
  <c r="T9" i="3"/>
  <c r="M7" i="3"/>
  <c r="S8" i="3"/>
  <c r="L6" i="3"/>
  <c r="R7" i="3"/>
  <c r="K6" i="3"/>
  <c r="O5" i="3"/>
  <c r="U6" i="3"/>
  <c r="P6" i="3"/>
  <c r="V7" i="3"/>
  <c r="L5" i="3"/>
  <c r="C556" i="3"/>
  <c r="C4" i="3"/>
  <c r="B95" i="3"/>
  <c r="C391" i="3"/>
  <c r="C115" i="3"/>
  <c r="C51" i="3"/>
  <c r="C400" i="3"/>
  <c r="C585" i="3"/>
  <c r="C336" i="3"/>
  <c r="C595" i="3"/>
  <c r="C555" i="3"/>
  <c r="C434" i="3"/>
  <c r="B79" i="3"/>
  <c r="B63" i="3"/>
  <c r="B31" i="3"/>
  <c r="C524" i="3"/>
  <c r="C64" i="3"/>
  <c r="B119" i="3"/>
  <c r="C567" i="3"/>
  <c r="C503" i="3"/>
  <c r="C111" i="3"/>
  <c r="C47" i="3"/>
  <c r="C15" i="3"/>
  <c r="C539" i="3"/>
  <c r="C553" i="3"/>
  <c r="C581" i="3"/>
  <c r="C368" i="3"/>
  <c r="C284" i="3"/>
  <c r="C268" i="3"/>
  <c r="C252" i="3"/>
  <c r="C236" i="3"/>
  <c r="C220" i="3"/>
  <c r="C204" i="3"/>
  <c r="C188" i="3"/>
  <c r="C172" i="3"/>
  <c r="C156" i="3"/>
  <c r="C140" i="3"/>
  <c r="C124" i="3"/>
  <c r="C571" i="3"/>
  <c r="C507" i="3"/>
  <c r="C566" i="3"/>
  <c r="C462" i="3"/>
  <c r="C430" i="3"/>
  <c r="B26" i="3"/>
  <c r="C92" i="3"/>
  <c r="C76" i="3"/>
  <c r="C60" i="3"/>
  <c r="C44" i="3"/>
  <c r="C28" i="3"/>
  <c r="C12" i="3"/>
  <c r="B319" i="3"/>
  <c r="B303" i="3"/>
  <c r="C359" i="3"/>
  <c r="C91" i="3"/>
  <c r="C59" i="3"/>
  <c r="C27" i="3"/>
  <c r="C484" i="3"/>
  <c r="C521" i="3"/>
  <c r="C497" i="3"/>
  <c r="C120" i="3"/>
  <c r="B538" i="3"/>
  <c r="C138" i="3"/>
  <c r="B231" i="3"/>
  <c r="B215" i="3"/>
  <c r="B199" i="3"/>
  <c r="B183" i="3"/>
  <c r="B167" i="3"/>
  <c r="B151" i="3"/>
  <c r="B135" i="3"/>
  <c r="B72" i="3"/>
  <c r="K105" i="3"/>
  <c r="L105" i="3"/>
  <c r="R106" i="3"/>
  <c r="P105" i="3"/>
  <c r="V106" i="3"/>
  <c r="M104" i="3"/>
  <c r="S105" i="3"/>
  <c r="U105" i="3"/>
  <c r="O104" i="3"/>
  <c r="N105" i="3"/>
  <c r="T106" i="3"/>
  <c r="O67" i="3"/>
  <c r="U68" i="3"/>
  <c r="M67" i="3"/>
  <c r="S68" i="3"/>
  <c r="L68" i="3"/>
  <c r="R69" i="3"/>
  <c r="K68" i="3"/>
  <c r="N70" i="3"/>
  <c r="T71" i="3"/>
  <c r="P68" i="3"/>
  <c r="V69" i="3"/>
  <c r="O40" i="3"/>
  <c r="U41" i="3"/>
  <c r="P41" i="3"/>
  <c r="V42" i="3"/>
  <c r="M40" i="3"/>
  <c r="S41" i="3"/>
  <c r="L41" i="3"/>
  <c r="R42" i="3"/>
  <c r="K41" i="3"/>
  <c r="N41" i="3"/>
  <c r="T42" i="3"/>
  <c r="S9" i="3"/>
  <c r="M8" i="3"/>
  <c r="P7" i="3"/>
  <c r="V8" i="3"/>
  <c r="K7" i="3"/>
  <c r="L7" i="3"/>
  <c r="R8" i="3"/>
  <c r="N9" i="3"/>
  <c r="T10" i="3"/>
  <c r="O6" i="3"/>
  <c r="U7" i="3"/>
  <c r="O105" i="3"/>
  <c r="U106" i="3"/>
  <c r="N106" i="3"/>
  <c r="T107" i="3"/>
  <c r="M105" i="3"/>
  <c r="S106" i="3"/>
  <c r="K106" i="3"/>
  <c r="L106" i="3"/>
  <c r="R107" i="3"/>
  <c r="P106" i="3"/>
  <c r="V107" i="3"/>
  <c r="M68" i="3"/>
  <c r="S69" i="3"/>
  <c r="P69" i="3"/>
  <c r="V70" i="3"/>
  <c r="L69" i="3"/>
  <c r="R70" i="3"/>
  <c r="K69" i="3"/>
  <c r="O68" i="3"/>
  <c r="U69" i="3"/>
  <c r="N71" i="3"/>
  <c r="T72" i="3"/>
  <c r="K42" i="3"/>
  <c r="L42" i="3"/>
  <c r="R43" i="3"/>
  <c r="P42" i="3"/>
  <c r="V43" i="3"/>
  <c r="N42" i="3"/>
  <c r="T43" i="3"/>
  <c r="M41" i="3"/>
  <c r="S42" i="3"/>
  <c r="O41" i="3"/>
  <c r="U42" i="3"/>
  <c r="P8" i="3"/>
  <c r="V9" i="3"/>
  <c r="O7" i="3"/>
  <c r="U8" i="3"/>
  <c r="K8" i="3"/>
  <c r="L8" i="3"/>
  <c r="R9" i="3"/>
  <c r="N10" i="3"/>
  <c r="T11" i="3"/>
  <c r="M9" i="3"/>
  <c r="S10" i="3"/>
  <c r="N107" i="3"/>
  <c r="T108" i="3"/>
  <c r="P107" i="3"/>
  <c r="V108" i="3"/>
  <c r="M106" i="3"/>
  <c r="S107" i="3"/>
  <c r="O106" i="3"/>
  <c r="U107" i="3"/>
  <c r="K107" i="3"/>
  <c r="L107" i="3"/>
  <c r="R108" i="3"/>
  <c r="P70" i="3"/>
  <c r="V71" i="3"/>
  <c r="N72" i="3"/>
  <c r="T73" i="3"/>
  <c r="K70" i="3"/>
  <c r="L70" i="3"/>
  <c r="R71" i="3"/>
  <c r="M69" i="3"/>
  <c r="S70" i="3"/>
  <c r="O69" i="3"/>
  <c r="U70" i="3"/>
  <c r="M42" i="3"/>
  <c r="S43" i="3"/>
  <c r="P43" i="3"/>
  <c r="V44" i="3"/>
  <c r="O42" i="3"/>
  <c r="U43" i="3"/>
  <c r="N43" i="3"/>
  <c r="T44" i="3"/>
  <c r="K43" i="3"/>
  <c r="L43" i="3"/>
  <c r="R44" i="3"/>
  <c r="O8" i="3"/>
  <c r="U9" i="3"/>
  <c r="S11" i="3"/>
  <c r="M10" i="3"/>
  <c r="K9" i="3"/>
  <c r="L9" i="3"/>
  <c r="R10" i="3"/>
  <c r="P9" i="3"/>
  <c r="V10" i="3"/>
  <c r="N11" i="3"/>
  <c r="T12" i="3"/>
  <c r="O107" i="3"/>
  <c r="U108" i="3"/>
  <c r="N108" i="3"/>
  <c r="T109" i="3"/>
  <c r="P108" i="3"/>
  <c r="V109" i="3"/>
  <c r="L108" i="3"/>
  <c r="R109" i="3"/>
  <c r="K108" i="3"/>
  <c r="M107" i="3"/>
  <c r="S108" i="3"/>
  <c r="N73" i="3"/>
  <c r="T74" i="3"/>
  <c r="O70" i="3"/>
  <c r="U71" i="3"/>
  <c r="L71" i="3"/>
  <c r="R72" i="3"/>
  <c r="K71" i="3"/>
  <c r="P71" i="3"/>
  <c r="V72" i="3"/>
  <c r="M70" i="3"/>
  <c r="S71" i="3"/>
  <c r="N44" i="3"/>
  <c r="T45" i="3"/>
  <c r="P44" i="3"/>
  <c r="V45" i="3"/>
  <c r="L44" i="3"/>
  <c r="R45" i="3"/>
  <c r="K44" i="3"/>
  <c r="O43" i="3"/>
  <c r="U44" i="3"/>
  <c r="M43" i="3"/>
  <c r="S44" i="3"/>
  <c r="N12" i="3"/>
  <c r="T13" i="3"/>
  <c r="L10" i="3"/>
  <c r="R11" i="3"/>
  <c r="K10" i="3"/>
  <c r="M11" i="3"/>
  <c r="S12" i="3"/>
  <c r="O9" i="3"/>
  <c r="U10" i="3"/>
  <c r="P10" i="3"/>
  <c r="V11" i="3"/>
  <c r="K109" i="3"/>
  <c r="L109" i="3"/>
  <c r="R110" i="3"/>
  <c r="N109" i="3"/>
  <c r="T110" i="3"/>
  <c r="M108" i="3"/>
  <c r="S109" i="3"/>
  <c r="P109" i="3"/>
  <c r="V110" i="3"/>
  <c r="O108" i="3"/>
  <c r="U109" i="3"/>
  <c r="O71" i="3"/>
  <c r="U72" i="3"/>
  <c r="M71" i="3"/>
  <c r="S72" i="3"/>
  <c r="K72" i="3"/>
  <c r="L72" i="3"/>
  <c r="R73" i="3"/>
  <c r="N74" i="3"/>
  <c r="T75" i="3"/>
  <c r="P72" i="3"/>
  <c r="V73" i="3"/>
  <c r="K45" i="3"/>
  <c r="L45" i="3"/>
  <c r="R46" i="3"/>
  <c r="N45" i="3"/>
  <c r="T46" i="3"/>
  <c r="P45" i="3"/>
  <c r="V46" i="3"/>
  <c r="M44" i="3"/>
  <c r="S45" i="3"/>
  <c r="O44" i="3"/>
  <c r="U45" i="3"/>
  <c r="K11" i="3"/>
  <c r="L11" i="3"/>
  <c r="R12" i="3"/>
  <c r="P11" i="3"/>
  <c r="V12" i="3"/>
  <c r="M12" i="3"/>
  <c r="S13" i="3"/>
  <c r="N13" i="3"/>
  <c r="T14" i="3"/>
  <c r="O10" i="3"/>
  <c r="U11" i="3"/>
  <c r="O109" i="3"/>
  <c r="U110" i="3"/>
  <c r="M109" i="3"/>
  <c r="S110" i="3"/>
  <c r="K110" i="3"/>
  <c r="L110" i="3"/>
  <c r="R111" i="3"/>
  <c r="P110" i="3"/>
  <c r="V111" i="3"/>
  <c r="N110" i="3"/>
  <c r="T111" i="3"/>
  <c r="M72" i="3"/>
  <c r="S73" i="3"/>
  <c r="P73" i="3"/>
  <c r="V74" i="3"/>
  <c r="K73" i="3"/>
  <c r="L73" i="3"/>
  <c r="R74" i="3"/>
  <c r="O72" i="3"/>
  <c r="U73" i="3"/>
  <c r="N75" i="3"/>
  <c r="T76" i="3"/>
  <c r="O45" i="3"/>
  <c r="U46" i="3"/>
  <c r="P46" i="3"/>
  <c r="V47" i="3"/>
  <c r="K46" i="3"/>
  <c r="L46" i="3"/>
  <c r="R47" i="3"/>
  <c r="M45" i="3"/>
  <c r="S46" i="3"/>
  <c r="N46" i="3"/>
  <c r="T47" i="3"/>
  <c r="O11" i="3"/>
  <c r="U12" i="3"/>
  <c r="M13" i="3"/>
  <c r="S14" i="3"/>
  <c r="L12" i="3"/>
  <c r="K12" i="3"/>
  <c r="R13" i="3"/>
  <c r="N14" i="3"/>
  <c r="T15" i="3"/>
  <c r="P12" i="3"/>
  <c r="V13" i="3"/>
  <c r="S111" i="3"/>
  <c r="M110" i="3"/>
  <c r="N111" i="3"/>
  <c r="T112" i="3"/>
  <c r="K111" i="3"/>
  <c r="L111" i="3"/>
  <c r="R112" i="3"/>
  <c r="O110" i="3"/>
  <c r="U111" i="3"/>
  <c r="P111" i="3"/>
  <c r="V112" i="3"/>
  <c r="M73" i="3"/>
  <c r="S74" i="3"/>
  <c r="P74" i="3"/>
  <c r="V75" i="3"/>
  <c r="N76" i="3"/>
  <c r="T77" i="3"/>
  <c r="K74" i="3"/>
  <c r="L74" i="3"/>
  <c r="R75" i="3"/>
  <c r="O73" i="3"/>
  <c r="U74" i="3"/>
  <c r="P47" i="3"/>
  <c r="V48" i="3"/>
  <c r="N47" i="3"/>
  <c r="T48" i="3"/>
  <c r="K47" i="3"/>
  <c r="L47" i="3"/>
  <c r="R48" i="3"/>
  <c r="O46" i="3"/>
  <c r="U47" i="3"/>
  <c r="M46" i="3"/>
  <c r="S47" i="3"/>
  <c r="M14" i="3"/>
  <c r="S15" i="3"/>
  <c r="P13" i="3"/>
  <c r="V14" i="3"/>
  <c r="K13" i="3"/>
  <c r="L13" i="3"/>
  <c r="R14" i="3"/>
  <c r="O12" i="3"/>
  <c r="U13" i="3"/>
  <c r="N15" i="3"/>
  <c r="T16" i="3"/>
  <c r="N112" i="3"/>
  <c r="T113" i="3"/>
  <c r="P112" i="3"/>
  <c r="V113" i="3"/>
  <c r="L112" i="3"/>
  <c r="R113" i="3"/>
  <c r="K112" i="3"/>
  <c r="O111" i="3"/>
  <c r="U112" i="3"/>
  <c r="M111" i="3"/>
  <c r="S112" i="3"/>
  <c r="P75" i="3"/>
  <c r="V76" i="3"/>
  <c r="O74" i="3"/>
  <c r="U75" i="3"/>
  <c r="N77" i="3"/>
  <c r="T78" i="3"/>
  <c r="M74" i="3"/>
  <c r="S75" i="3"/>
  <c r="L75" i="3"/>
  <c r="R76" i="3"/>
  <c r="K75" i="3"/>
  <c r="N48" i="3"/>
  <c r="T49" i="3"/>
  <c r="M47" i="3"/>
  <c r="S48" i="3"/>
  <c r="L48" i="3"/>
  <c r="R49" i="3"/>
  <c r="K48" i="3"/>
  <c r="P48" i="3"/>
  <c r="V49" i="3"/>
  <c r="O47" i="3"/>
  <c r="U48" i="3"/>
  <c r="P14" i="3"/>
  <c r="V15" i="3"/>
  <c r="N16" i="3"/>
  <c r="T17" i="3"/>
  <c r="L14" i="3"/>
  <c r="R15" i="3"/>
  <c r="K14" i="3"/>
  <c r="M15" i="3"/>
  <c r="S16" i="3"/>
  <c r="O13" i="3"/>
  <c r="U14" i="3"/>
  <c r="P113" i="3"/>
  <c r="V114" i="3"/>
  <c r="M112" i="3"/>
  <c r="S113" i="3"/>
  <c r="K113" i="3"/>
  <c r="L113" i="3"/>
  <c r="R114" i="3"/>
  <c r="N113" i="3"/>
  <c r="T114" i="3"/>
  <c r="O112" i="3"/>
  <c r="U113" i="3"/>
  <c r="M75" i="3"/>
  <c r="S76" i="3"/>
  <c r="O75" i="3"/>
  <c r="U76" i="3"/>
  <c r="K76" i="3"/>
  <c r="L76" i="3"/>
  <c r="R77" i="3"/>
  <c r="N78" i="3"/>
  <c r="T79" i="3"/>
  <c r="P76" i="3"/>
  <c r="V77" i="3"/>
  <c r="M48" i="3"/>
  <c r="S49" i="3"/>
  <c r="O48" i="3"/>
  <c r="U49" i="3"/>
  <c r="K49" i="3"/>
  <c r="L49" i="3"/>
  <c r="R50" i="3"/>
  <c r="N49" i="3"/>
  <c r="T50" i="3"/>
  <c r="P49" i="3"/>
  <c r="V50" i="3"/>
  <c r="N17" i="3"/>
  <c r="T18" i="3"/>
  <c r="O14" i="3"/>
  <c r="U15" i="3"/>
  <c r="L15" i="3"/>
  <c r="R16" i="3"/>
  <c r="K15" i="3"/>
  <c r="V16" i="3"/>
  <c r="P15" i="3"/>
  <c r="M16" i="3"/>
  <c r="S17" i="3"/>
  <c r="M113" i="3"/>
  <c r="S114" i="3"/>
  <c r="O113" i="3"/>
  <c r="U114" i="3"/>
  <c r="K114" i="3"/>
  <c r="L114" i="3"/>
  <c r="R115" i="3"/>
  <c r="P114" i="3"/>
  <c r="V115" i="3"/>
  <c r="N114" i="3"/>
  <c r="T115" i="3"/>
  <c r="O76" i="3"/>
  <c r="U77" i="3"/>
  <c r="P77" i="3"/>
  <c r="V78" i="3"/>
  <c r="K77" i="3"/>
  <c r="L77" i="3"/>
  <c r="R78" i="3"/>
  <c r="M76" i="3"/>
  <c r="S77" i="3"/>
  <c r="N79" i="3"/>
  <c r="T80" i="3"/>
  <c r="O49" i="3"/>
  <c r="U50" i="3"/>
  <c r="P50" i="3"/>
  <c r="V51" i="3"/>
  <c r="K50" i="3"/>
  <c r="L50" i="3"/>
  <c r="R51" i="3"/>
  <c r="M49" i="3"/>
  <c r="S50" i="3"/>
  <c r="N50" i="3"/>
  <c r="T51" i="3"/>
  <c r="P16" i="3"/>
  <c r="V17" i="3"/>
  <c r="O15" i="3"/>
  <c r="U16" i="3"/>
  <c r="M17" i="3"/>
  <c r="S18" i="3"/>
  <c r="L16" i="3"/>
  <c r="R17" i="3"/>
  <c r="K16" i="3"/>
  <c r="N18" i="3"/>
  <c r="T19" i="3"/>
  <c r="N115" i="3"/>
  <c r="T116" i="3"/>
  <c r="M114" i="3"/>
  <c r="S115" i="3"/>
  <c r="O114" i="3"/>
  <c r="U115" i="3"/>
  <c r="K115" i="3"/>
  <c r="L115" i="3"/>
  <c r="R116" i="3"/>
  <c r="P115" i="3"/>
  <c r="V116" i="3"/>
  <c r="P78" i="3"/>
  <c r="V79" i="3"/>
  <c r="N80" i="3"/>
  <c r="T81" i="3"/>
  <c r="K78" i="3"/>
  <c r="L78" i="3"/>
  <c r="R79" i="3"/>
  <c r="O77" i="3"/>
  <c r="U78" i="3"/>
  <c r="M77" i="3"/>
  <c r="S78" i="3"/>
  <c r="P51" i="3"/>
  <c r="V52" i="3"/>
  <c r="N51" i="3"/>
  <c r="T52" i="3"/>
  <c r="K51" i="3"/>
  <c r="L51" i="3"/>
  <c r="R52" i="3"/>
  <c r="O50" i="3"/>
  <c r="U51" i="3"/>
  <c r="M50" i="3"/>
  <c r="S51" i="3"/>
  <c r="K17" i="3"/>
  <c r="L17" i="3"/>
  <c r="R18" i="3"/>
  <c r="O16" i="3"/>
  <c r="U17" i="3"/>
  <c r="N19" i="3"/>
  <c r="T20" i="3"/>
  <c r="M18" i="3"/>
  <c r="S19" i="3"/>
  <c r="P17" i="3"/>
  <c r="V18" i="3"/>
  <c r="M115" i="3"/>
  <c r="S116" i="3"/>
  <c r="P116" i="3"/>
  <c r="V117" i="3"/>
  <c r="O115" i="3"/>
  <c r="U116" i="3"/>
  <c r="N116" i="3"/>
  <c r="T117" i="3"/>
  <c r="L116" i="3"/>
  <c r="R117" i="3"/>
  <c r="K116" i="3"/>
  <c r="M78" i="3"/>
  <c r="S79" i="3"/>
  <c r="N81" i="3"/>
  <c r="T82" i="3"/>
  <c r="L79" i="3"/>
  <c r="R80" i="3"/>
  <c r="K79" i="3"/>
  <c r="P79" i="3"/>
  <c r="V80" i="3"/>
  <c r="O78" i="3"/>
  <c r="U79" i="3"/>
  <c r="N52" i="3"/>
  <c r="T53" i="3"/>
  <c r="M51" i="3"/>
  <c r="S52" i="3"/>
  <c r="L52" i="3"/>
  <c r="R53" i="3"/>
  <c r="K52" i="3"/>
  <c r="P52" i="3"/>
  <c r="V53" i="3"/>
  <c r="O51" i="3"/>
  <c r="U52" i="3"/>
  <c r="P18" i="3"/>
  <c r="V19" i="3"/>
  <c r="N20" i="3"/>
  <c r="T21" i="3"/>
  <c r="L18" i="3"/>
  <c r="R19" i="3"/>
  <c r="K18" i="3"/>
  <c r="M19" i="3"/>
  <c r="S20" i="3"/>
  <c r="O17" i="3"/>
  <c r="U18" i="3"/>
  <c r="N117" i="3"/>
  <c r="T118" i="3"/>
  <c r="P117" i="3"/>
  <c r="V118" i="3"/>
  <c r="K117" i="3"/>
  <c r="L117" i="3"/>
  <c r="R118" i="3"/>
  <c r="O116" i="3"/>
  <c r="U117" i="3"/>
  <c r="M116" i="3"/>
  <c r="S117" i="3"/>
  <c r="N82" i="3"/>
  <c r="T83" i="3"/>
  <c r="O79" i="3"/>
  <c r="U80" i="3"/>
  <c r="K80" i="3"/>
  <c r="L80" i="3"/>
  <c r="R81" i="3"/>
  <c r="M79" i="3"/>
  <c r="S80" i="3"/>
  <c r="P80" i="3"/>
  <c r="V81" i="3"/>
  <c r="M52" i="3"/>
  <c r="S53" i="3"/>
  <c r="O52" i="3"/>
  <c r="U53" i="3"/>
  <c r="K53" i="3"/>
  <c r="L53" i="3"/>
  <c r="R54" i="3"/>
  <c r="N53" i="3"/>
  <c r="T54" i="3"/>
  <c r="P53" i="3"/>
  <c r="V54" i="3"/>
  <c r="T22" i="3"/>
  <c r="N21" i="3"/>
  <c r="O18" i="3"/>
  <c r="U19" i="3"/>
  <c r="K19" i="3"/>
  <c r="L19" i="3"/>
  <c r="R20" i="3"/>
  <c r="P19" i="3"/>
  <c r="V20" i="3"/>
  <c r="M20" i="3"/>
  <c r="S21" i="3"/>
  <c r="M117" i="3"/>
  <c r="S118" i="3"/>
  <c r="P118" i="3"/>
  <c r="V119" i="3"/>
  <c r="K118" i="3"/>
  <c r="L118" i="3"/>
  <c r="R119" i="3"/>
  <c r="N118" i="3"/>
  <c r="T119" i="3"/>
  <c r="O117" i="3"/>
  <c r="U118" i="3"/>
  <c r="O80" i="3"/>
  <c r="U81" i="3"/>
  <c r="P81" i="3"/>
  <c r="V82" i="3"/>
  <c r="K81" i="3"/>
  <c r="L81" i="3"/>
  <c r="R82" i="3"/>
  <c r="N83" i="3"/>
  <c r="T84" i="3"/>
  <c r="M80" i="3"/>
  <c r="S81" i="3"/>
  <c r="O53" i="3"/>
  <c r="U54" i="3"/>
  <c r="P54" i="3"/>
  <c r="V55" i="3"/>
  <c r="K54" i="3"/>
  <c r="L54" i="3"/>
  <c r="R55" i="3"/>
  <c r="M53" i="3"/>
  <c r="S54" i="3"/>
  <c r="N54" i="3"/>
  <c r="T55" i="3"/>
  <c r="U20" i="3"/>
  <c r="O19" i="3"/>
  <c r="M21" i="3"/>
  <c r="S22" i="3"/>
  <c r="K20" i="3"/>
  <c r="L20" i="3"/>
  <c r="R21" i="3"/>
  <c r="P20" i="3"/>
  <c r="V21" i="3"/>
  <c r="N22" i="3"/>
  <c r="T23" i="3"/>
  <c r="P119" i="3"/>
  <c r="V120" i="3"/>
  <c r="O118" i="3"/>
  <c r="U119" i="3"/>
  <c r="K119" i="3"/>
  <c r="L119" i="3"/>
  <c r="R120" i="3"/>
  <c r="M118" i="3"/>
  <c r="S119" i="3"/>
  <c r="N119" i="3"/>
  <c r="T120" i="3"/>
  <c r="P82" i="3"/>
  <c r="V83" i="3"/>
  <c r="M81" i="3"/>
  <c r="S82" i="3"/>
  <c r="K82" i="3"/>
  <c r="L82" i="3"/>
  <c r="R83" i="3"/>
  <c r="O81" i="3"/>
  <c r="U82" i="3"/>
  <c r="N84" i="3"/>
  <c r="T85" i="3"/>
  <c r="K55" i="3"/>
  <c r="L55" i="3"/>
  <c r="R56" i="3"/>
  <c r="P55" i="3"/>
  <c r="V56" i="3"/>
  <c r="N55" i="3"/>
  <c r="T56" i="3"/>
  <c r="O54" i="3"/>
  <c r="U55" i="3"/>
  <c r="M54" i="3"/>
  <c r="S55" i="3"/>
  <c r="M22" i="3"/>
  <c r="S23" i="3"/>
  <c r="N23" i="3"/>
  <c r="T24" i="3"/>
  <c r="K21" i="3"/>
  <c r="L21" i="3"/>
  <c r="R22" i="3"/>
  <c r="P21" i="3"/>
  <c r="V22" i="3"/>
  <c r="U21" i="3"/>
  <c r="O20" i="3"/>
  <c r="O119" i="3"/>
  <c r="U120" i="3"/>
  <c r="N120" i="3"/>
  <c r="T121" i="3"/>
  <c r="L120" i="3"/>
  <c r="R121" i="3"/>
  <c r="K120" i="3"/>
  <c r="P120" i="3"/>
  <c r="V121" i="3"/>
  <c r="M119" i="3"/>
  <c r="S120" i="3"/>
  <c r="M82" i="3"/>
  <c r="S83" i="3"/>
  <c r="N85" i="3"/>
  <c r="T86" i="3"/>
  <c r="L83" i="3"/>
  <c r="R84" i="3"/>
  <c r="K83" i="3"/>
  <c r="P83" i="3"/>
  <c r="V84" i="3"/>
  <c r="O82" i="3"/>
  <c r="U83" i="3"/>
  <c r="M55" i="3"/>
  <c r="S56" i="3"/>
  <c r="N56" i="3"/>
  <c r="T57" i="3"/>
  <c r="L56" i="3"/>
  <c r="R57" i="3"/>
  <c r="K56" i="3"/>
  <c r="O55" i="3"/>
  <c r="U56" i="3"/>
  <c r="P56" i="3"/>
  <c r="V57" i="3"/>
  <c r="N24" i="3"/>
  <c r="T25" i="3"/>
  <c r="L22" i="3"/>
  <c r="R23" i="3"/>
  <c r="K22" i="3"/>
  <c r="O21" i="3"/>
  <c r="U22" i="3"/>
  <c r="M23" i="3"/>
  <c r="S24" i="3"/>
  <c r="P22" i="3"/>
  <c r="V23" i="3"/>
  <c r="N121" i="3"/>
  <c r="M120" i="3"/>
  <c r="S121" i="3"/>
  <c r="K121" i="3"/>
  <c r="L121" i="3"/>
  <c r="O120" i="3"/>
  <c r="U121" i="3"/>
  <c r="P121" i="3"/>
  <c r="N86" i="3"/>
  <c r="T87" i="3"/>
  <c r="O83" i="3"/>
  <c r="U84" i="3"/>
  <c r="L84" i="3"/>
  <c r="R85" i="3"/>
  <c r="K84" i="3"/>
  <c r="M83" i="3"/>
  <c r="S84" i="3"/>
  <c r="P84" i="3"/>
  <c r="V85" i="3"/>
  <c r="N57" i="3"/>
  <c r="T58" i="3"/>
  <c r="P57" i="3"/>
  <c r="V58" i="3"/>
  <c r="K57" i="3"/>
  <c r="L57" i="3"/>
  <c r="R58" i="3"/>
  <c r="M56" i="3"/>
  <c r="S57" i="3"/>
  <c r="O56" i="3"/>
  <c r="U57" i="3"/>
  <c r="K23" i="3"/>
  <c r="L23" i="3"/>
  <c r="R24" i="3"/>
  <c r="P23" i="3"/>
  <c r="V24" i="3"/>
  <c r="O22" i="3"/>
  <c r="U23" i="3"/>
  <c r="N25" i="3"/>
  <c r="T26" i="3"/>
  <c r="M24" i="3"/>
  <c r="S25" i="3"/>
  <c r="M121" i="3"/>
  <c r="O121" i="3"/>
  <c r="O84" i="3"/>
  <c r="U85" i="3"/>
  <c r="P85" i="3"/>
  <c r="V86" i="3"/>
  <c r="L85" i="3"/>
  <c r="R86" i="3"/>
  <c r="K85" i="3"/>
  <c r="N87" i="3"/>
  <c r="T88" i="3"/>
  <c r="M84" i="3"/>
  <c r="S85" i="3"/>
  <c r="P58" i="3"/>
  <c r="V59" i="3"/>
  <c r="O57" i="3"/>
  <c r="U58" i="3"/>
  <c r="K58" i="3"/>
  <c r="L58" i="3"/>
  <c r="R59" i="3"/>
  <c r="N58" i="3"/>
  <c r="T59" i="3"/>
  <c r="M57" i="3"/>
  <c r="S58" i="3"/>
  <c r="M25" i="3"/>
  <c r="S26" i="3"/>
  <c r="O23" i="3"/>
  <c r="U24" i="3"/>
  <c r="K24" i="3"/>
  <c r="L24" i="3"/>
  <c r="R25" i="3"/>
  <c r="N26" i="3"/>
  <c r="T27" i="3"/>
  <c r="P24" i="3"/>
  <c r="V25" i="3"/>
  <c r="P86" i="3"/>
  <c r="V87" i="3"/>
  <c r="M85" i="3"/>
  <c r="S86" i="3"/>
  <c r="K86" i="3"/>
  <c r="L86" i="3"/>
  <c r="R87" i="3"/>
  <c r="O85" i="3"/>
  <c r="U86" i="3"/>
  <c r="N88" i="3"/>
  <c r="T89" i="3"/>
  <c r="O58" i="3"/>
  <c r="U59" i="3"/>
  <c r="M58" i="3"/>
  <c r="S59" i="3"/>
  <c r="K59" i="3"/>
  <c r="L59" i="3"/>
  <c r="R60" i="3"/>
  <c r="P59" i="3"/>
  <c r="V60" i="3"/>
  <c r="N59" i="3"/>
  <c r="T60" i="3"/>
  <c r="O24" i="3"/>
  <c r="U25" i="3"/>
  <c r="P25" i="3"/>
  <c r="V26" i="3"/>
  <c r="K25" i="3"/>
  <c r="L25" i="3"/>
  <c r="R26" i="3"/>
  <c r="M26" i="3"/>
  <c r="S27" i="3"/>
  <c r="N27" i="3"/>
  <c r="T28" i="3"/>
  <c r="M86" i="3"/>
  <c r="S87" i="3"/>
  <c r="N89" i="3"/>
  <c r="T90" i="3"/>
  <c r="L87" i="3"/>
  <c r="R88" i="3"/>
  <c r="K87" i="3"/>
  <c r="P87" i="3"/>
  <c r="V88" i="3"/>
  <c r="O86" i="3"/>
  <c r="U87" i="3"/>
  <c r="M59" i="3"/>
  <c r="S60" i="3"/>
  <c r="N60" i="3"/>
  <c r="T61" i="3"/>
  <c r="L60" i="3"/>
  <c r="R61" i="3"/>
  <c r="K60" i="3"/>
  <c r="O59" i="3"/>
  <c r="U60" i="3"/>
  <c r="P60" i="3"/>
  <c r="V61" i="3"/>
  <c r="P26" i="3"/>
  <c r="V27" i="3"/>
  <c r="N28" i="3"/>
  <c r="T29" i="3"/>
  <c r="L26" i="3"/>
  <c r="R27" i="3"/>
  <c r="K26" i="3"/>
  <c r="O25" i="3"/>
  <c r="U26" i="3"/>
  <c r="M27" i="3"/>
  <c r="S28" i="3"/>
  <c r="P88" i="3"/>
  <c r="V89" i="3"/>
  <c r="N90" i="3"/>
  <c r="T91" i="3"/>
  <c r="O87" i="3"/>
  <c r="U88" i="3"/>
  <c r="K88" i="3"/>
  <c r="L88" i="3"/>
  <c r="R89" i="3"/>
  <c r="M87" i="3"/>
  <c r="S88" i="3"/>
  <c r="N61" i="3"/>
  <c r="T62" i="3"/>
  <c r="P61" i="3"/>
  <c r="V62" i="3"/>
  <c r="K61" i="3"/>
  <c r="L61" i="3"/>
  <c r="R62" i="3"/>
  <c r="M60" i="3"/>
  <c r="S61" i="3"/>
  <c r="O60" i="3"/>
  <c r="U61" i="3"/>
  <c r="N29" i="3"/>
  <c r="T30" i="3"/>
  <c r="M28" i="3"/>
  <c r="S29" i="3"/>
  <c r="L27" i="3"/>
  <c r="K27" i="3"/>
  <c r="R28" i="3"/>
  <c r="P27" i="3"/>
  <c r="V28" i="3"/>
  <c r="O26" i="3"/>
  <c r="U27" i="3"/>
  <c r="T92" i="3"/>
  <c r="N91" i="3"/>
  <c r="M88" i="3"/>
  <c r="S89" i="3"/>
  <c r="O88" i="3"/>
  <c r="U89" i="3"/>
  <c r="P89" i="3"/>
  <c r="V90" i="3"/>
  <c r="K89" i="3"/>
  <c r="L89" i="3"/>
  <c r="R90" i="3"/>
  <c r="P62" i="3"/>
  <c r="V63" i="3"/>
  <c r="O61" i="3"/>
  <c r="U62" i="3"/>
  <c r="K62" i="3"/>
  <c r="L62" i="3"/>
  <c r="R63" i="3"/>
  <c r="N62" i="3"/>
  <c r="T63" i="3"/>
  <c r="M61" i="3"/>
  <c r="S62" i="3"/>
  <c r="M29" i="3"/>
  <c r="S30" i="3"/>
  <c r="O27" i="3"/>
  <c r="U28" i="3"/>
  <c r="K28" i="3"/>
  <c r="R29" i="3"/>
  <c r="L28" i="3"/>
  <c r="N30" i="3"/>
  <c r="T31" i="3"/>
  <c r="P28" i="3"/>
  <c r="V29" i="3"/>
  <c r="P90" i="3"/>
  <c r="V91" i="3"/>
  <c r="M89" i="3"/>
  <c r="S90" i="3"/>
  <c r="K90" i="3"/>
  <c r="L90" i="3"/>
  <c r="R91" i="3"/>
  <c r="O89" i="3"/>
  <c r="U90" i="3"/>
  <c r="N92" i="3"/>
  <c r="T93" i="3"/>
  <c r="O62" i="3"/>
  <c r="U63" i="3"/>
  <c r="M62" i="3"/>
  <c r="S63" i="3"/>
  <c r="K63" i="3"/>
  <c r="L63" i="3"/>
  <c r="R64" i="3"/>
  <c r="P63" i="3"/>
  <c r="V64" i="3"/>
  <c r="N63" i="3"/>
  <c r="T64" i="3"/>
  <c r="O28" i="3"/>
  <c r="U29" i="3"/>
  <c r="P29" i="3"/>
  <c r="V30" i="3"/>
  <c r="K29" i="3"/>
  <c r="R30" i="3"/>
  <c r="L29" i="3"/>
  <c r="M30" i="3"/>
  <c r="S31" i="3"/>
  <c r="N31" i="3"/>
  <c r="T32" i="3"/>
  <c r="M90" i="3"/>
  <c r="S91" i="3"/>
  <c r="N93" i="3"/>
  <c r="T94" i="3"/>
  <c r="L91" i="3"/>
  <c r="R92" i="3"/>
  <c r="K91" i="3"/>
  <c r="P91" i="3"/>
  <c r="V92" i="3"/>
  <c r="O90" i="3"/>
  <c r="U91" i="3"/>
  <c r="M63" i="3"/>
  <c r="S64" i="3"/>
  <c r="N64" i="3"/>
  <c r="T65" i="3"/>
  <c r="N65" i="3"/>
  <c r="L64" i="3"/>
  <c r="R65" i="3"/>
  <c r="K64" i="3"/>
  <c r="O63" i="3"/>
  <c r="U64" i="3"/>
  <c r="P64" i="3"/>
  <c r="V65" i="3"/>
  <c r="P65" i="3"/>
  <c r="P30" i="3"/>
  <c r="V31" i="3"/>
  <c r="N32" i="3"/>
  <c r="T33" i="3"/>
  <c r="L30" i="3"/>
  <c r="R31" i="3"/>
  <c r="K30" i="3"/>
  <c r="O29" i="3"/>
  <c r="U30" i="3"/>
  <c r="M31" i="3"/>
  <c r="S32" i="3"/>
  <c r="N94" i="3"/>
  <c r="T95" i="3"/>
  <c r="O91" i="3"/>
  <c r="U92" i="3"/>
  <c r="K92" i="3"/>
  <c r="L92" i="3"/>
  <c r="R93" i="3"/>
  <c r="M91" i="3"/>
  <c r="S92" i="3"/>
  <c r="P92" i="3"/>
  <c r="V93" i="3"/>
  <c r="K65" i="3"/>
  <c r="L65" i="3"/>
  <c r="M64" i="3"/>
  <c r="S65" i="3"/>
  <c r="M65" i="3"/>
  <c r="O64" i="3"/>
  <c r="U65" i="3"/>
  <c r="O65" i="3"/>
  <c r="N33" i="3"/>
  <c r="T34" i="3"/>
  <c r="M32" i="3"/>
  <c r="S33" i="3"/>
  <c r="L31" i="3"/>
  <c r="R32" i="3"/>
  <c r="K31" i="3"/>
  <c r="V32" i="3"/>
  <c r="P31" i="3"/>
  <c r="O30" i="3"/>
  <c r="U31" i="3"/>
  <c r="O92" i="3"/>
  <c r="U93" i="3"/>
  <c r="P93" i="3"/>
  <c r="V94" i="3"/>
  <c r="K93" i="3"/>
  <c r="L93" i="3"/>
  <c r="R94" i="3"/>
  <c r="N95" i="3"/>
  <c r="T96" i="3"/>
  <c r="M92" i="3"/>
  <c r="S93" i="3"/>
  <c r="P32" i="3"/>
  <c r="V33" i="3"/>
  <c r="M33" i="3"/>
  <c r="S34" i="3"/>
  <c r="O31" i="3"/>
  <c r="U32" i="3"/>
  <c r="L32" i="3"/>
  <c r="R33" i="3"/>
  <c r="K32" i="3"/>
  <c r="N34" i="3"/>
  <c r="T35" i="3"/>
  <c r="P94" i="3"/>
  <c r="V95" i="3"/>
  <c r="M93" i="3"/>
  <c r="S94" i="3"/>
  <c r="K94" i="3"/>
  <c r="L94" i="3"/>
  <c r="R95" i="3"/>
  <c r="O93" i="3"/>
  <c r="U94" i="3"/>
  <c r="N96" i="3"/>
  <c r="T97" i="3"/>
  <c r="K33" i="3"/>
  <c r="L33" i="3"/>
  <c r="R34" i="3"/>
  <c r="M34" i="3"/>
  <c r="S35" i="3"/>
  <c r="T36" i="3"/>
  <c r="N35" i="3"/>
  <c r="O32" i="3"/>
  <c r="U33" i="3"/>
  <c r="V34" i="3"/>
  <c r="P33" i="3"/>
  <c r="M94" i="3"/>
  <c r="S95" i="3"/>
  <c r="N97" i="3"/>
  <c r="T98" i="3"/>
  <c r="L95" i="3"/>
  <c r="R96" i="3"/>
  <c r="K95" i="3"/>
  <c r="P95" i="3"/>
  <c r="V96" i="3"/>
  <c r="O94" i="3"/>
  <c r="U95" i="3"/>
  <c r="L34" i="3"/>
  <c r="R35" i="3"/>
  <c r="K34" i="3"/>
  <c r="P34" i="3"/>
  <c r="V35" i="3"/>
  <c r="N36" i="3"/>
  <c r="T37" i="3"/>
  <c r="O33" i="3"/>
  <c r="U34" i="3"/>
  <c r="M35" i="3"/>
  <c r="S36" i="3"/>
  <c r="N98" i="3"/>
  <c r="T99" i="3"/>
  <c r="O95" i="3"/>
  <c r="U96" i="3"/>
  <c r="R97" i="3"/>
  <c r="K96" i="3"/>
  <c r="L96" i="3"/>
  <c r="M95" i="3"/>
  <c r="S96" i="3"/>
  <c r="V97" i="3"/>
  <c r="P96" i="3"/>
  <c r="M36" i="3"/>
  <c r="S37" i="3"/>
  <c r="N37" i="3"/>
  <c r="T38" i="3"/>
  <c r="N38" i="3"/>
  <c r="K35" i="3"/>
  <c r="L35" i="3"/>
  <c r="R36" i="3"/>
  <c r="O34" i="3"/>
  <c r="U35" i="3"/>
  <c r="P35" i="3"/>
  <c r="V36" i="3"/>
  <c r="O96" i="3"/>
  <c r="U97" i="3"/>
  <c r="P97" i="3"/>
  <c r="V98" i="3"/>
  <c r="N99" i="3"/>
  <c r="T100" i="3"/>
  <c r="M96" i="3"/>
  <c r="S97" i="3"/>
  <c r="K97" i="3"/>
  <c r="L97" i="3"/>
  <c r="R98" i="3"/>
  <c r="P36" i="3"/>
  <c r="V37" i="3"/>
  <c r="K36" i="3"/>
  <c r="L36" i="3"/>
  <c r="R37" i="3"/>
  <c r="M37" i="3"/>
  <c r="S38" i="3"/>
  <c r="M38" i="3"/>
  <c r="U36" i="3"/>
  <c r="O35" i="3"/>
  <c r="M97" i="3"/>
  <c r="S98" i="3"/>
  <c r="P98" i="3"/>
  <c r="V99" i="3"/>
  <c r="K98" i="3"/>
  <c r="L98" i="3"/>
  <c r="R99" i="3"/>
  <c r="N100" i="3"/>
  <c r="T101" i="3"/>
  <c r="O97" i="3"/>
  <c r="U98" i="3"/>
  <c r="O36" i="3"/>
  <c r="U37" i="3"/>
  <c r="P37" i="3"/>
  <c r="V38" i="3"/>
  <c r="P38" i="3"/>
  <c r="L37" i="3"/>
  <c r="R38" i="3"/>
  <c r="K37" i="3"/>
  <c r="P99" i="3"/>
  <c r="V100" i="3"/>
  <c r="O98" i="3"/>
  <c r="U99" i="3"/>
  <c r="K99" i="3"/>
  <c r="L99" i="3"/>
  <c r="R100" i="3"/>
  <c r="M98" i="3"/>
  <c r="S99" i="3"/>
  <c r="N101" i="3"/>
  <c r="T102" i="3"/>
  <c r="N102" i="3"/>
  <c r="K38" i="3"/>
  <c r="L38" i="3"/>
  <c r="O37" i="3"/>
  <c r="U38" i="3"/>
  <c r="O38" i="3"/>
  <c r="O99" i="3"/>
  <c r="U100" i="3"/>
  <c r="L100" i="3"/>
  <c r="R101" i="3"/>
  <c r="K100" i="3"/>
  <c r="P100" i="3"/>
  <c r="V101" i="3"/>
  <c r="M99" i="3"/>
  <c r="S100" i="3"/>
  <c r="K101" i="3"/>
  <c r="L101" i="3"/>
  <c r="R102" i="3"/>
  <c r="P101" i="3"/>
  <c r="V102" i="3"/>
  <c r="P102" i="3"/>
  <c r="O100" i="3"/>
  <c r="U101" i="3"/>
  <c r="M100" i="3"/>
  <c r="S101" i="3"/>
  <c r="O101" i="3"/>
  <c r="U102" i="3"/>
  <c r="O102" i="3"/>
  <c r="K102" i="3"/>
  <c r="L102" i="3"/>
  <c r="M101" i="3"/>
  <c r="S102" i="3"/>
  <c r="M102" i="3"/>
</calcChain>
</file>

<file path=xl/sharedStrings.xml><?xml version="1.0" encoding="utf-8"?>
<sst xmlns="http://schemas.openxmlformats.org/spreadsheetml/2006/main" count="2898" uniqueCount="465">
  <si>
    <t>Island</t>
  </si>
  <si>
    <t>Region</t>
  </si>
  <si>
    <t>Sector</t>
  </si>
  <si>
    <t>Adult density</t>
  </si>
  <si>
    <t>Juvenile density</t>
  </si>
  <si>
    <t>Adult category</t>
  </si>
  <si>
    <t>Juvenile category</t>
  </si>
  <si>
    <t>Disease</t>
  </si>
  <si>
    <t>Acute category</t>
  </si>
  <si>
    <t>Chronic category</t>
  </si>
  <si>
    <t>Mortality</t>
  </si>
  <si>
    <t>Old dead</t>
  </si>
  <si>
    <t>Recent category</t>
  </si>
  <si>
    <t>Recently dead</t>
  </si>
  <si>
    <t>Old dead category</t>
  </si>
  <si>
    <t>Acute disease</t>
  </si>
  <si>
    <t>Chronic disease</t>
  </si>
  <si>
    <t>Type</t>
  </si>
  <si>
    <t>Cover</t>
  </si>
  <si>
    <t>Coral</t>
  </si>
  <si>
    <t>CCA</t>
  </si>
  <si>
    <t>Macroalgae</t>
  </si>
  <si>
    <t>Turf</t>
  </si>
  <si>
    <t>Other</t>
  </si>
  <si>
    <t>Sector code</t>
  </si>
  <si>
    <t>FORMATTED FOR CSV IMPORT TO R</t>
  </si>
  <si>
    <t>Benthic cover</t>
  </si>
  <si>
    <t>AMSAM_OFU_2015</t>
  </si>
  <si>
    <t>AMSAM_ROS_2015</t>
  </si>
  <si>
    <t>AMSAM_ROSOTH_2015</t>
  </si>
  <si>
    <t>AMSAM_ROSMPA_2015</t>
  </si>
  <si>
    <t>AMSAM_SWA_2015</t>
  </si>
  <si>
    <t>AMSAM_TAU_2015</t>
  </si>
  <si>
    <t>AMSAM_TUT_2015</t>
  </si>
  <si>
    <t>AMSAM_TUTNE2_2015</t>
  </si>
  <si>
    <t>AMSAM_TUTNEAB_2015</t>
  </si>
  <si>
    <t>AMSAM_TUTNW_2015</t>
  </si>
  <si>
    <t>AMSAM_TUTSE_2015</t>
  </si>
  <si>
    <t>AMSAM_TUTSW2_2015</t>
  </si>
  <si>
    <t>AMSAM_TUTSWFA_2015</t>
  </si>
  <si>
    <t>CNMI_AGU_2014</t>
  </si>
  <si>
    <t>CNMI_ALA_2014</t>
  </si>
  <si>
    <t>CNMI_ASC_2014</t>
  </si>
  <si>
    <t>CNMI_FDP_2014</t>
  </si>
  <si>
    <t>GUAM_GUA_2014</t>
  </si>
  <si>
    <t>GUAM_GUAEAALL_2014</t>
  </si>
  <si>
    <t>GUAM_GUAWEALL_2014</t>
  </si>
  <si>
    <t>GUAM_GUAEAOPEN_2014</t>
  </si>
  <si>
    <t>GUAM_GUAWEOPEN_2014</t>
  </si>
  <si>
    <t>GUAM_GUAMPAALL_2014</t>
  </si>
  <si>
    <t>CNMI_GUG_2014</t>
  </si>
  <si>
    <t>CNMI_MAU_2014</t>
  </si>
  <si>
    <t>CNMI_PAG_2014</t>
  </si>
  <si>
    <t>CNMI_ROT_2014</t>
  </si>
  <si>
    <t>CNMI_SAI_2014</t>
  </si>
  <si>
    <t>CNMI_SAR_2014</t>
  </si>
  <si>
    <t>CNMI_TIN_2014</t>
  </si>
  <si>
    <t>PRIA_BAK_1415</t>
  </si>
  <si>
    <t>PRIA_HOW_1415</t>
  </si>
  <si>
    <t>PRIA_JAR_1415</t>
  </si>
  <si>
    <t>PRIA_JOHFRF_1415</t>
  </si>
  <si>
    <t>PRIA_KINFRF_1415</t>
  </si>
  <si>
    <t>PRIA_PAL_1415</t>
  </si>
  <si>
    <t>PRIA_WAK_1415</t>
  </si>
  <si>
    <t>PRIA_JAR_2016</t>
  </si>
  <si>
    <t>MHI_HAW_2013</t>
  </si>
  <si>
    <t>MHI_KAU_2013</t>
  </si>
  <si>
    <t>MHI_LAN_2013</t>
  </si>
  <si>
    <t>MHI_MAI_2013</t>
  </si>
  <si>
    <t>MHI_MOL_2013</t>
  </si>
  <si>
    <t>MHI_NII_2013</t>
  </si>
  <si>
    <t>MHI_OAH_2013</t>
  </si>
  <si>
    <t>MHI_HAWCM_2013</t>
  </si>
  <si>
    <t>MHI_HAWCR_2013</t>
  </si>
  <si>
    <t>MHI_LANCMSO_2013</t>
  </si>
  <si>
    <t>MHI_LANCRNO_2013</t>
  </si>
  <si>
    <t>MHI_KAUSIEA_2013</t>
  </si>
  <si>
    <t>MHI_KAUSINA_2013</t>
  </si>
  <si>
    <t>MHI_MAICMKI_2013</t>
  </si>
  <si>
    <t>MHI_MAICMNE_2013</t>
  </si>
  <si>
    <t>MHI_MAISILA_2013</t>
  </si>
  <si>
    <t>MHI_MOLCM_2013</t>
  </si>
  <si>
    <t>MHI_MOLCR_2013</t>
  </si>
  <si>
    <t>MHI_MOLSI_2013</t>
  </si>
  <si>
    <t>MHI_NIICMLE_2013</t>
  </si>
  <si>
    <t>MHI_NIISIEA_2013</t>
  </si>
  <si>
    <t>MHI_NIISIWE_2013</t>
  </si>
  <si>
    <t>MHI_OAHCMEA_2013</t>
  </si>
  <si>
    <t>MHI_OAHSINE_2013</t>
  </si>
  <si>
    <t>MHI_OAHSINO_2013</t>
  </si>
  <si>
    <t>MHI_OAHSISO_2013</t>
  </si>
  <si>
    <t>MHI_HAW_2016</t>
  </si>
  <si>
    <t>MHI_KAU_2016</t>
  </si>
  <si>
    <t>MHI_LAN_2016</t>
  </si>
  <si>
    <t>MHI_MAI_2016</t>
  </si>
  <si>
    <t>MHI_MOL_2016</t>
  </si>
  <si>
    <t>MHI_NII_2016</t>
  </si>
  <si>
    <t>MHI_OAH_2016</t>
  </si>
  <si>
    <t>MHI_KAH_2016</t>
  </si>
  <si>
    <t>MHI_HAWCM_2016</t>
  </si>
  <si>
    <t>MHI_HAWCR_2016</t>
  </si>
  <si>
    <t>MHI_KAUSIEA_2016</t>
  </si>
  <si>
    <t>MHI_KAUSINA_2016</t>
  </si>
  <si>
    <t>MHI_LANCMSO_2016</t>
  </si>
  <si>
    <t>MHI_LANCRNO_2016</t>
  </si>
  <si>
    <t>MHI_MAICMKI_2016</t>
  </si>
  <si>
    <t>MHI_MAICMNE_2016</t>
  </si>
  <si>
    <t>MHI_MAISILA_2016</t>
  </si>
  <si>
    <t>MHI_MOLCM_2016</t>
  </si>
  <si>
    <t>MHI_MOLCR_2016</t>
  </si>
  <si>
    <t>MHI_MOLSI_2016</t>
  </si>
  <si>
    <t>MHI_NIISIWE_2016</t>
  </si>
  <si>
    <t>MHI_OAHCMEA_2016</t>
  </si>
  <si>
    <t>MHI_OAHCMKA_2016</t>
  </si>
  <si>
    <t>MHI_OAHSINE_2016</t>
  </si>
  <si>
    <t>MHI_OAHSINO_2016</t>
  </si>
  <si>
    <t>MHI_OAHSISO_2016</t>
  </si>
  <si>
    <t>MHI_KAH_CRNO_2016</t>
  </si>
  <si>
    <t>MHI_KAH_CRSO_2016</t>
  </si>
  <si>
    <t>NWHI_FFS_1112</t>
  </si>
  <si>
    <t>NWHI_GAR_1112</t>
  </si>
  <si>
    <t>NWHI_KUR_1112</t>
  </si>
  <si>
    <t>NWHI_LAY_1112</t>
  </si>
  <si>
    <t>NWHI_LIS_1112</t>
  </si>
  <si>
    <t>NWHI_MAR_1112</t>
  </si>
  <si>
    <t>NWHI_MID_1112</t>
  </si>
  <si>
    <t>NWHI_NEC_1112</t>
  </si>
  <si>
    <t>NWHI_NIH_1112</t>
  </si>
  <si>
    <t>NWHI_PHR_1112</t>
  </si>
  <si>
    <t>NWHI_FFS_1415</t>
  </si>
  <si>
    <t>NWHI_KUR_1415</t>
  </si>
  <si>
    <t>NWHI_LAY_1415</t>
  </si>
  <si>
    <t>NWHI_LIS_1415</t>
  </si>
  <si>
    <t>NWHI_MAR_1415</t>
  </si>
  <si>
    <t>NWHI_MID_1415</t>
  </si>
  <si>
    <t>NWHI_PHR_1415</t>
  </si>
  <si>
    <t>NWHI_FFS_2016</t>
  </si>
  <si>
    <t>NWHI_KUR_2016</t>
  </si>
  <si>
    <t>NWHI_LIS_2016</t>
  </si>
  <si>
    <t>NWHI_PHR_2016</t>
  </si>
  <si>
    <t>NWHI_FFS_2017</t>
  </si>
  <si>
    <t>NWHI_KUR_2017</t>
  </si>
  <si>
    <t>NWHI_LAY_2017</t>
  </si>
  <si>
    <t>NWHI_LIS_2017</t>
  </si>
  <si>
    <t>NWHI_MID_2017</t>
  </si>
  <si>
    <t>NWHI_PHR_2017</t>
  </si>
  <si>
    <t>Year</t>
  </si>
  <si>
    <t>n</t>
  </si>
  <si>
    <t>TUTNE2</t>
  </si>
  <si>
    <t>TUTNEAB</t>
  </si>
  <si>
    <t>TUTNW</t>
  </si>
  <si>
    <t>TUTSE</t>
  </si>
  <si>
    <t>TUTSW2</t>
  </si>
  <si>
    <t>TUTSWFA</t>
  </si>
  <si>
    <t>TUT</t>
  </si>
  <si>
    <t>AMSAM</t>
  </si>
  <si>
    <t>year</t>
  </si>
  <si>
    <t>OFU</t>
  </si>
  <si>
    <t>ROS</t>
  </si>
  <si>
    <t>SWA</t>
  </si>
  <si>
    <t>TAU</t>
  </si>
  <si>
    <t>ROSOTH</t>
  </si>
  <si>
    <t>ROSMPA</t>
  </si>
  <si>
    <t>HAW</t>
  </si>
  <si>
    <t>KAU</t>
  </si>
  <si>
    <t>LAN</t>
  </si>
  <si>
    <t>MAI</t>
  </si>
  <si>
    <t>MOL</t>
  </si>
  <si>
    <t>NII</t>
  </si>
  <si>
    <t>OAH</t>
  </si>
  <si>
    <t>KAH</t>
  </si>
  <si>
    <t>HAWCM</t>
  </si>
  <si>
    <t>HAWCR</t>
  </si>
  <si>
    <t>KAUSIEA</t>
  </si>
  <si>
    <t>KAUSINA</t>
  </si>
  <si>
    <t>LANCMSO</t>
  </si>
  <si>
    <t>LANCRNO</t>
  </si>
  <si>
    <t>MAICMKI</t>
  </si>
  <si>
    <t>MAICMNE</t>
  </si>
  <si>
    <t>MAISILA</t>
  </si>
  <si>
    <t>MOLCM</t>
  </si>
  <si>
    <t>MOLCR</t>
  </si>
  <si>
    <t>MOLSI</t>
  </si>
  <si>
    <t>NIISIWE</t>
  </si>
  <si>
    <t>OAHCMEA</t>
  </si>
  <si>
    <t>OAHCMKA</t>
  </si>
  <si>
    <t>OAHSINE</t>
  </si>
  <si>
    <t>OAHSINO</t>
  </si>
  <si>
    <t>OAHSISO</t>
  </si>
  <si>
    <t>KAHCRNO</t>
  </si>
  <si>
    <t>KAHCRSO</t>
  </si>
  <si>
    <t>MHI</t>
  </si>
  <si>
    <t>FFSFRF</t>
  </si>
  <si>
    <t>GARFRF</t>
  </si>
  <si>
    <t>KURFRF</t>
  </si>
  <si>
    <t>LAYFRF</t>
  </si>
  <si>
    <t>LISFRF</t>
  </si>
  <si>
    <t>MARFRF</t>
  </si>
  <si>
    <t>MIDFRF</t>
  </si>
  <si>
    <t>NECFRF</t>
  </si>
  <si>
    <t>NIHFRF</t>
  </si>
  <si>
    <t>PHRFRF</t>
  </si>
  <si>
    <t>NWHI</t>
  </si>
  <si>
    <t>Order</t>
  </si>
  <si>
    <t>BAK</t>
  </si>
  <si>
    <t>HOW</t>
  </si>
  <si>
    <t>JAR</t>
  </si>
  <si>
    <t>JOHFRF</t>
  </si>
  <si>
    <t>KINFRF</t>
  </si>
  <si>
    <t>PAL</t>
  </si>
  <si>
    <t>WAK</t>
  </si>
  <si>
    <t>PRIA</t>
  </si>
  <si>
    <t>AGR</t>
  </si>
  <si>
    <t>AGU</t>
  </si>
  <si>
    <t>ALA</t>
  </si>
  <si>
    <t>ASC</t>
  </si>
  <si>
    <t>FDP</t>
  </si>
  <si>
    <t>GUA</t>
  </si>
  <si>
    <t>GUAEAALL</t>
  </si>
  <si>
    <t>GUAWEALL</t>
  </si>
  <si>
    <t>GUG</t>
  </si>
  <si>
    <t>MAU</t>
  </si>
  <si>
    <t>PAG</t>
  </si>
  <si>
    <t>ROT</t>
  </si>
  <si>
    <t>SAI</t>
  </si>
  <si>
    <t>SAR</t>
  </si>
  <si>
    <t>TIN</t>
  </si>
  <si>
    <t>GUAM</t>
  </si>
  <si>
    <t>CNMI</t>
  </si>
  <si>
    <t>DONE</t>
  </si>
  <si>
    <t>GET MPA BOUNDARY</t>
  </si>
  <si>
    <t>HAWCR=KONA(WEST)</t>
  </si>
  <si>
    <t>Molokai complex</t>
  </si>
  <si>
    <t>MOL_PALI</t>
  </si>
  <si>
    <t>Molokai coral rich</t>
  </si>
  <si>
    <t>MOL_SOUTH</t>
  </si>
  <si>
    <t>Molokai simple</t>
  </si>
  <si>
    <t>MOL_WEST</t>
  </si>
  <si>
    <t>NIICMLE</t>
  </si>
  <si>
    <t>NIISIEA</t>
  </si>
  <si>
    <t>SE</t>
  </si>
  <si>
    <t>NA</t>
  </si>
  <si>
    <t>Adult 21.4±1.5</t>
  </si>
  <si>
    <t>Juvenile 6.3±0.9</t>
  </si>
  <si>
    <t>Adult 9.6±1.5</t>
  </si>
  <si>
    <t>Adult 14.7±1.7</t>
  </si>
  <si>
    <t>Adult 19.0±2.1</t>
  </si>
  <si>
    <t>Adult 11.4±0.8</t>
  </si>
  <si>
    <t>Adult 7.7±2.0</t>
  </si>
  <si>
    <t>Adult 14.0±1.7</t>
  </si>
  <si>
    <t>Adult 13.5±1.4</t>
  </si>
  <si>
    <t>Juvenile 2.9±0.4</t>
  </si>
  <si>
    <t>Juvenile 2.9±0.6</t>
  </si>
  <si>
    <t>Juvenile 7.9±1.3</t>
  </si>
  <si>
    <t>Juvenile 3.2±0.3</t>
  </si>
  <si>
    <t>Juvenile 2.7±0.5</t>
  </si>
  <si>
    <t>Juvenile 3.5±0.5</t>
  </si>
  <si>
    <t>Juvenile 3.2±0.7</t>
  </si>
  <si>
    <t>OFU (31)</t>
  </si>
  <si>
    <t>ROS (29)</t>
  </si>
  <si>
    <t>SWA (18)</t>
  </si>
  <si>
    <t>TAU (21)</t>
  </si>
  <si>
    <t>TUT (89)</t>
  </si>
  <si>
    <t>ROSOTH (18)</t>
  </si>
  <si>
    <t>ROSMPA (11)</t>
  </si>
  <si>
    <t>TUTNE2 (23)</t>
  </si>
  <si>
    <t>TUTNEAB (10)</t>
  </si>
  <si>
    <t>Adult 6.2±1.3</t>
  </si>
  <si>
    <t>Juvenile 3.3±0.8</t>
  </si>
  <si>
    <t>TUTNW (8)</t>
  </si>
  <si>
    <t>Adult 9.9±1.7</t>
  </si>
  <si>
    <t>Juvenile 3.1±0.8</t>
  </si>
  <si>
    <t>TUTSE (22)</t>
  </si>
  <si>
    <t>Adult 10.2±1.9</t>
  </si>
  <si>
    <t>TUTSW2 (13)</t>
  </si>
  <si>
    <t>Adult 13.6±1.5</t>
  </si>
  <si>
    <t>Juvenile 2.4±0.6</t>
  </si>
  <si>
    <t>TUTSWFA (13)</t>
  </si>
  <si>
    <t>Adult 10.3±1.2</t>
  </si>
  <si>
    <t>Juvenile 1.7±0.4</t>
  </si>
  <si>
    <t>HAW (31)</t>
  </si>
  <si>
    <t>Adult 10.1±1.2</t>
  </si>
  <si>
    <t>Juvenile 5.0±0.9</t>
  </si>
  <si>
    <t>HAWCM (13)</t>
  </si>
  <si>
    <t>Adult 8.7±1.7</t>
  </si>
  <si>
    <t>Juvenile 4.5±1.1</t>
  </si>
  <si>
    <t>HAWCR (18)</t>
  </si>
  <si>
    <t>Adult 12.7±1.0</t>
  </si>
  <si>
    <t>Juvenile 6.1±1.2</t>
  </si>
  <si>
    <t>KAH (11)</t>
  </si>
  <si>
    <t>Adult 10.3±0.6</t>
  </si>
  <si>
    <t>Juvenile 4.6±0.7</t>
  </si>
  <si>
    <t>KAHCRNO (6)</t>
  </si>
  <si>
    <t>Adult 12.3±1.3</t>
  </si>
  <si>
    <t>Juvenile 4.0±1.3</t>
  </si>
  <si>
    <t>KAHCRSO (5)</t>
  </si>
  <si>
    <t>Adult 8.5±0.3</t>
  </si>
  <si>
    <t>Juvenile 5.0±0.7</t>
  </si>
  <si>
    <t>KAU (17)</t>
  </si>
  <si>
    <t>Adult 4.7±1.2</t>
  </si>
  <si>
    <t>Juvenile 5.5±1.6</t>
  </si>
  <si>
    <t>KAUSIEA (11)</t>
  </si>
  <si>
    <t>Adult 4.2±0.6</t>
  </si>
  <si>
    <t>Juvenile 4.2±1.2</t>
  </si>
  <si>
    <t>KAUSINA (6)</t>
  </si>
  <si>
    <t>Adult 5.6±3.1</t>
  </si>
  <si>
    <t>Juvenile 7.8±3.9</t>
  </si>
  <si>
    <t>LAN (15)</t>
  </si>
  <si>
    <t>Adult 11.2±2.4</t>
  </si>
  <si>
    <t>LANCMSO (11)</t>
  </si>
  <si>
    <t>Adult 13.9±1.7</t>
  </si>
  <si>
    <t>Juvenile 5.8±1.3</t>
  </si>
  <si>
    <t>LANCRNO (4)</t>
  </si>
  <si>
    <t>Adult 8.4±4.4</t>
  </si>
  <si>
    <t>Juvenile 3.4±0.8</t>
  </si>
  <si>
    <t>MAI (15)</t>
  </si>
  <si>
    <t>Adult 12.3±2.5</t>
  </si>
  <si>
    <t>Juvenile 5.8±1.1</t>
  </si>
  <si>
    <t>MAICMKI (7)</t>
  </si>
  <si>
    <t>Adult 16.2±2.0</t>
  </si>
  <si>
    <t>Juvenile 4.1±1.6</t>
  </si>
  <si>
    <t>MAICMNE (4)</t>
  </si>
  <si>
    <t>Adult 6.6±2.1</t>
  </si>
  <si>
    <t>Juvenile 7.1±1.1</t>
  </si>
  <si>
    <t>MAISILA (4)</t>
  </si>
  <si>
    <t>Adult 5.9±1.5</t>
  </si>
  <si>
    <t>Juvenile 9.6±1.9</t>
  </si>
  <si>
    <t>MOL (11)</t>
  </si>
  <si>
    <t>Adult 14.6±4.9</t>
  </si>
  <si>
    <t>Juvenile 4.5±2.0</t>
  </si>
  <si>
    <t>MOLCM (3)</t>
  </si>
  <si>
    <t>Adult 4.3±2.9</t>
  </si>
  <si>
    <t>Juvenile 3.7±1.7</t>
  </si>
  <si>
    <t>MOLCR (3)</t>
  </si>
  <si>
    <t>Adult 24.3±9.6</t>
  </si>
  <si>
    <t>Juvenile 6.1±4.1</t>
  </si>
  <si>
    <t>MOLSI (5)</t>
  </si>
  <si>
    <t>Adult 6.0±3.8</t>
  </si>
  <si>
    <t>Juvenile 2.8±0.7</t>
  </si>
  <si>
    <t>NII (5)</t>
  </si>
  <si>
    <t>Adult 2.2±1.2</t>
  </si>
  <si>
    <t>Juvenile 5.5±2.4</t>
  </si>
  <si>
    <t>NIISIWE (5)</t>
  </si>
  <si>
    <t>OAH (32)</t>
  </si>
  <si>
    <t>Adult 8.3±1.0</t>
  </si>
  <si>
    <t>Juvenile 5.9±0.7</t>
  </si>
  <si>
    <t>OAHCMEA (6)</t>
  </si>
  <si>
    <t>Adult 8.6±2.5</t>
  </si>
  <si>
    <t>Juvenile 5.4±2.2</t>
  </si>
  <si>
    <t>OAHCMKA (6)</t>
  </si>
  <si>
    <t>Adult 7.3±1.6</t>
  </si>
  <si>
    <t>Juvenile 10.3±3.7</t>
  </si>
  <si>
    <t>OAHSINE (5)</t>
  </si>
  <si>
    <t>Adult 14.2±2.7</t>
  </si>
  <si>
    <t>Juvenile 6.3±0.7</t>
  </si>
  <si>
    <t>OAHSINO (6)</t>
  </si>
  <si>
    <t>Adult 3.9±0.8</t>
  </si>
  <si>
    <t>Juvenile 4.8±2.1</t>
  </si>
  <si>
    <t>OAHSISO (9)</t>
  </si>
  <si>
    <t>Adult 4.8±1.0</t>
  </si>
  <si>
    <t>Juvenile 5.4±1.3</t>
  </si>
  <si>
    <t>NIICMLE (6)</t>
  </si>
  <si>
    <t>Adult 3.2±1.0</t>
  </si>
  <si>
    <t>Juvenile 9.9±2.8</t>
  </si>
  <si>
    <t>NIISIEA (6)</t>
  </si>
  <si>
    <t>Adult 4.1±0.8</t>
  </si>
  <si>
    <t>Juvenile 6.9±1.7</t>
  </si>
  <si>
    <t>FFSFRF (18)</t>
  </si>
  <si>
    <t>Adult 11.6±2.0</t>
  </si>
  <si>
    <t>Juvenile 17.4±5.2</t>
  </si>
  <si>
    <t>GARFRF (5)</t>
  </si>
  <si>
    <t>Adult 12.7±1.6</t>
  </si>
  <si>
    <t>Juvenile 0.0±0.0</t>
  </si>
  <si>
    <t>KURFRF (19)</t>
  </si>
  <si>
    <t>Adult 4.3±0.6</t>
  </si>
  <si>
    <t>Juvenile 4.0±0.6</t>
  </si>
  <si>
    <t>LAYFRF (5)</t>
  </si>
  <si>
    <t>Adult 5.8±1.5</t>
  </si>
  <si>
    <t>Juvenile 3.4±0.4</t>
  </si>
  <si>
    <t>LISFRF (16)</t>
  </si>
  <si>
    <t>Juvenile 5.6±1.3</t>
  </si>
  <si>
    <t>MARFRF (10)</t>
  </si>
  <si>
    <t>Adult 10.6±0.6</t>
  </si>
  <si>
    <t>Juvenile 3.0±0.6</t>
  </si>
  <si>
    <t>MIDFRF (16)</t>
  </si>
  <si>
    <t>Adult 3.1±0.2</t>
  </si>
  <si>
    <t>Juvenile 3.8±0.5</t>
  </si>
  <si>
    <t>NECFRF (3)</t>
  </si>
  <si>
    <t>Adult 8.6±3.1</t>
  </si>
  <si>
    <t>NIHFRF (3)</t>
  </si>
  <si>
    <t>Adult 6.4±0.7</t>
  </si>
  <si>
    <t>PHRFRF (20)</t>
  </si>
  <si>
    <t>Adult 3.1±0.6</t>
  </si>
  <si>
    <t>Juvenile 5.2±0.9</t>
  </si>
  <si>
    <t>BAK (15)</t>
  </si>
  <si>
    <t>Adult 6.8±1.5</t>
  </si>
  <si>
    <t>Juvenile 2.4±1.0</t>
  </si>
  <si>
    <t>HOW (21)</t>
  </si>
  <si>
    <t>Adult 8.8±1.2</t>
  </si>
  <si>
    <t>Juvenile 2.3±0.4</t>
  </si>
  <si>
    <t>JAR (32)</t>
  </si>
  <si>
    <t>Adult 0.3±0.1</t>
  </si>
  <si>
    <t>Juvenile 0.4±0.2</t>
  </si>
  <si>
    <t>JOHFRF (10)</t>
  </si>
  <si>
    <t>Adult 7.3±1.4</t>
  </si>
  <si>
    <t>Juvenile 6.7±1.3</t>
  </si>
  <si>
    <t>KINFRF (21)</t>
  </si>
  <si>
    <t>Adult 17.3±1.9</t>
  </si>
  <si>
    <t>Juvenile 4.9±0.9</t>
  </si>
  <si>
    <t>PAL (39)</t>
  </si>
  <si>
    <t>Adult 15.2±1.0</t>
  </si>
  <si>
    <t>Juvenile 2.8±0.3</t>
  </si>
  <si>
    <t>WAK (28)</t>
  </si>
  <si>
    <t>Adult 8.7±0.5</t>
  </si>
  <si>
    <t>Juvenile 1.3±0.2</t>
  </si>
  <si>
    <t>AGR (7)</t>
  </si>
  <si>
    <t>Adult 11.8±1.4</t>
  </si>
  <si>
    <t>Juvenile 10.0±1.9</t>
  </si>
  <si>
    <t>AGU (10)</t>
  </si>
  <si>
    <t>Adult 15.2±1.6</t>
  </si>
  <si>
    <t>Juvenile 7.6±1.5</t>
  </si>
  <si>
    <t>ALA (4)</t>
  </si>
  <si>
    <t>Adult 21.3±0.3</t>
  </si>
  <si>
    <t>Juvenile 13.5±2.9</t>
  </si>
  <si>
    <t>ASC (12)</t>
  </si>
  <si>
    <t>Adult 8.1±1.1</t>
  </si>
  <si>
    <t>Juvenile 8.4±2.0</t>
  </si>
  <si>
    <t>FDP (12)</t>
  </si>
  <si>
    <t>Adult 2.9±0.4</t>
  </si>
  <si>
    <t>Juvenile 9.6±1.3</t>
  </si>
  <si>
    <t>GUG (3)</t>
  </si>
  <si>
    <t>Adult 11.0±1.8</t>
  </si>
  <si>
    <t>Juvenile 8.0±2.3</t>
  </si>
  <si>
    <t>MAU (27)</t>
  </si>
  <si>
    <t>Adult 9.5±1.1</t>
  </si>
  <si>
    <t>Juvenile 7.4±1.4</t>
  </si>
  <si>
    <t>PAG (18)</t>
  </si>
  <si>
    <t>Adult 13.6±1.0</t>
  </si>
  <si>
    <t>Juvenile 15.0±1.8</t>
  </si>
  <si>
    <t>ROT (13)</t>
  </si>
  <si>
    <t>Adult 10.4±2.7</t>
  </si>
  <si>
    <t>Juvenile 5.8±1.0</t>
  </si>
  <si>
    <t>SAI (22)</t>
  </si>
  <si>
    <t>Adult 19.0±2.4</t>
  </si>
  <si>
    <t>Juvenile 14.6±1.6</t>
  </si>
  <si>
    <t>SAR (5)</t>
  </si>
  <si>
    <t>Adult 6.9±3.5</t>
  </si>
  <si>
    <t>Juvenile 6.7±1.6</t>
  </si>
  <si>
    <t>TIN (14)</t>
  </si>
  <si>
    <t>Adult 14.1±3.1</t>
  </si>
  <si>
    <t>Juvenile 16.1±2.8</t>
  </si>
  <si>
    <t>GUA (30)</t>
  </si>
  <si>
    <t>Adult 11.6±1.2</t>
  </si>
  <si>
    <t>Juvenile 7.5±1.2</t>
  </si>
  <si>
    <t>GUAEAALL (19)</t>
  </si>
  <si>
    <t>Adult 12.0±1.6</t>
  </si>
  <si>
    <t>Juvenile 8.3±1.2</t>
  </si>
  <si>
    <t>GUAWEALL (11)</t>
  </si>
  <si>
    <t>Adult 11.1±1.8</t>
  </si>
  <si>
    <t>Juvenile 6.6±2.0</t>
  </si>
  <si>
    <t>n (colony data)</t>
  </si>
  <si>
    <t>n (benthic cover)</t>
  </si>
  <si>
    <t>GUAEAOPEN</t>
  </si>
  <si>
    <t>GUAWEOPEN</t>
  </si>
  <si>
    <t>GUAMPAALL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</si>
</sst>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name val="Calibri"/>
      <family val="2"/>
      <scheme val="minor"/>
    </font>
    <font>
      <sz val="12"/>
      <color theme="0" tint="-4.9989318521683403E-2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3">
    <xf numFmtId="0" fontId="0" fillId="0" borderId="0" xfId="0"/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0" fontId="0" fillId="8" borderId="0" xfId="0" applyFill="1"/>
    <xf numFmtId="0" fontId="0" fillId="9" borderId="1" xfId="0" applyFill="1" applyBorder="1"/>
    <xf numFmtId="0" fontId="0" fillId="10" borderId="1" xfId="0" applyFill="1" applyBorder="1"/>
    <xf numFmtId="0" fontId="0" fillId="3" borderId="1" xfId="0" applyFill="1" applyBorder="1"/>
    <xf numFmtId="0" fontId="0" fillId="0" borderId="0" xfId="0" applyFill="1"/>
    <xf numFmtId="164" fontId="0" fillId="0" borderId="0" xfId="0" applyNumberFormat="1"/>
    <xf numFmtId="164" fontId="0" fillId="0" borderId="0" xfId="0" applyNumberFormat="1" applyFill="1"/>
    <xf numFmtId="0" fontId="0" fillId="0" borderId="0" xfId="0" applyAlignment="1">
      <alignment horizontal="right"/>
    </xf>
    <xf numFmtId="0" fontId="0" fillId="11" borderId="1" xfId="0" applyFill="1" applyBorder="1"/>
    <xf numFmtId="0" fontId="0" fillId="12" borderId="1" xfId="0" applyFill="1" applyBorder="1"/>
    <xf numFmtId="0" fontId="0" fillId="0" borderId="0" xfId="0" applyAlignment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2" fontId="0" fillId="3" borderId="0" xfId="0" applyNumberFormat="1" applyFill="1" applyAlignment="1">
      <alignment horizontal="right"/>
    </xf>
    <xf numFmtId="2" fontId="0" fillId="2" borderId="0" xfId="0" applyNumberFormat="1" applyFill="1" applyAlignment="1">
      <alignment horizontal="right"/>
    </xf>
    <xf numFmtId="164" fontId="0" fillId="3" borderId="0" xfId="0" applyNumberFormat="1" applyFill="1" applyAlignment="1">
      <alignment horizontal="right"/>
    </xf>
    <xf numFmtId="164" fontId="0" fillId="6" borderId="0" xfId="0" applyNumberFormat="1" applyFill="1" applyAlignment="1">
      <alignment horizontal="right"/>
    </xf>
    <xf numFmtId="0" fontId="0" fillId="2" borderId="0" xfId="0" applyFill="1"/>
    <xf numFmtId="0" fontId="0" fillId="3" borderId="0" xfId="0" applyFill="1"/>
    <xf numFmtId="164" fontId="0" fillId="3" borderId="0" xfId="0" applyNumberFormat="1" applyFill="1"/>
    <xf numFmtId="0" fontId="0" fillId="8" borderId="0" xfId="0" applyFill="1" applyAlignment="1"/>
    <xf numFmtId="0" fontId="0" fillId="10" borderId="1" xfId="0" applyFill="1" applyBorder="1" applyAlignment="1"/>
    <xf numFmtId="0" fontId="0" fillId="0" borderId="1" xfId="0" applyBorder="1"/>
    <xf numFmtId="164" fontId="0" fillId="2" borderId="0" xfId="0" applyNumberFormat="1" applyFill="1" applyAlignment="1">
      <alignment horizontal="right"/>
    </xf>
    <xf numFmtId="164" fontId="0" fillId="4" borderId="0" xfId="0" applyNumberFormat="1" applyFill="1" applyAlignment="1">
      <alignment horizontal="right"/>
    </xf>
    <xf numFmtId="164" fontId="1" fillId="13" borderId="0" xfId="0" applyNumberFormat="1" applyFont="1" applyFill="1" applyAlignment="1">
      <alignment horizontal="right"/>
    </xf>
    <xf numFmtId="164" fontId="1" fillId="14" borderId="0" xfId="0" applyNumberFormat="1" applyFont="1" applyFill="1" applyAlignment="1">
      <alignment horizontal="right"/>
    </xf>
    <xf numFmtId="164" fontId="0" fillId="7" borderId="0" xfId="0" applyNumberFormat="1" applyFill="1" applyAlignment="1">
      <alignment horizontal="right"/>
    </xf>
    <xf numFmtId="164" fontId="0" fillId="5" borderId="0" xfId="0" applyNumberFormat="1" applyFill="1" applyAlignment="1">
      <alignment horizontal="right"/>
    </xf>
    <xf numFmtId="164" fontId="1" fillId="15" borderId="0" xfId="0" applyNumberFormat="1" applyFont="1" applyFill="1" applyAlignment="1">
      <alignment horizontal="right"/>
    </xf>
    <xf numFmtId="164" fontId="1" fillId="16" borderId="0" xfId="0" applyNumberFormat="1" applyFont="1" applyFill="1" applyAlignment="1">
      <alignment horizontal="right"/>
    </xf>
    <xf numFmtId="164" fontId="0" fillId="0" borderId="0" xfId="0" applyNumberFormat="1" applyFill="1" applyAlignment="1">
      <alignment horizontal="right"/>
    </xf>
    <xf numFmtId="1" fontId="1" fillId="15" borderId="0" xfId="0" applyNumberFormat="1" applyFont="1" applyFill="1" applyAlignment="1">
      <alignment horizontal="right"/>
    </xf>
    <xf numFmtId="1" fontId="1" fillId="16" borderId="0" xfId="0" applyNumberFormat="1" applyFont="1" applyFill="1" applyAlignment="1">
      <alignment horizontal="right"/>
    </xf>
    <xf numFmtId="1" fontId="0" fillId="7" borderId="0" xfId="0" applyNumberFormat="1" applyFont="1" applyFill="1" applyAlignment="1">
      <alignment horizontal="right"/>
    </xf>
    <xf numFmtId="1" fontId="0" fillId="6" borderId="0" xfId="0" applyNumberFormat="1" applyFont="1" applyFill="1" applyAlignment="1">
      <alignment horizontal="right"/>
    </xf>
    <xf numFmtId="1" fontId="0" fillId="5" borderId="0" xfId="0" applyNumberFormat="1" applyFont="1" applyFill="1" applyAlignment="1">
      <alignment horizontal="right"/>
    </xf>
    <xf numFmtId="164" fontId="0" fillId="6" borderId="0" xfId="0" applyNumberFormat="1" applyFont="1" applyFill="1" applyAlignment="1">
      <alignment horizontal="right"/>
    </xf>
    <xf numFmtId="164" fontId="0" fillId="7" borderId="0" xfId="0" applyNumberFormat="1" applyFont="1" applyFill="1" applyAlignment="1">
      <alignment horizontal="right"/>
    </xf>
    <xf numFmtId="2" fontId="0" fillId="7" borderId="0" xfId="0" applyNumberFormat="1" applyFont="1" applyFill="1" applyAlignment="1">
      <alignment horizontal="right"/>
    </xf>
    <xf numFmtId="2" fontId="0" fillId="6" borderId="0" xfId="0" applyNumberFormat="1" applyFont="1" applyFill="1" applyAlignment="1">
      <alignment horizontal="right"/>
    </xf>
    <xf numFmtId="2" fontId="0" fillId="5" borderId="0" xfId="0" applyNumberFormat="1" applyFont="1" applyFill="1" applyAlignment="1">
      <alignment horizontal="right"/>
    </xf>
    <xf numFmtId="2" fontId="1" fillId="15" borderId="0" xfId="0" applyNumberFormat="1" applyFont="1" applyFill="1" applyAlignment="1">
      <alignment horizontal="right"/>
    </xf>
    <xf numFmtId="2" fontId="0" fillId="4" borderId="0" xfId="0" applyNumberFormat="1" applyFill="1" applyAlignment="1">
      <alignment horizontal="right"/>
    </xf>
    <xf numFmtId="2" fontId="0" fillId="13" borderId="0" xfId="0" applyNumberFormat="1" applyFill="1" applyAlignment="1">
      <alignment horizontal="right"/>
    </xf>
    <xf numFmtId="2" fontId="1" fillId="14" borderId="0" xfId="0" applyNumberFormat="1" applyFont="1" applyFill="1" applyAlignment="1">
      <alignment horizontal="right"/>
    </xf>
    <xf numFmtId="164" fontId="0" fillId="5" borderId="0" xfId="0" applyNumberFormat="1" applyFont="1" applyFill="1" applyAlignment="1">
      <alignment horizontal="right"/>
    </xf>
    <xf numFmtId="1" fontId="2" fillId="5" borderId="0" xfId="0" applyNumberFormat="1" applyFont="1" applyFill="1" applyAlignment="1">
      <alignment horizontal="right"/>
    </xf>
    <xf numFmtId="164" fontId="2" fillId="5" borderId="0" xfId="0" applyNumberFormat="1" applyFont="1" applyFill="1" applyAlignment="1">
      <alignment horizontal="right"/>
    </xf>
    <xf numFmtId="1" fontId="2" fillId="6" borderId="0" xfId="0" applyNumberFormat="1" applyFont="1" applyFill="1" applyAlignment="1">
      <alignment horizontal="right"/>
    </xf>
    <xf numFmtId="164" fontId="2" fillId="6" borderId="0" xfId="0" applyNumberFormat="1" applyFont="1" applyFill="1" applyAlignment="1">
      <alignment horizontal="right"/>
    </xf>
    <xf numFmtId="164" fontId="3" fillId="15" borderId="0" xfId="0" applyNumberFormat="1" applyFont="1" applyFill="1" applyAlignment="1">
      <alignment horizontal="right"/>
    </xf>
    <xf numFmtId="1" fontId="3" fillId="15" borderId="0" xfId="0" applyNumberFormat="1" applyFont="1" applyFill="1" applyAlignment="1">
      <alignment horizontal="right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1" fontId="0" fillId="2" borderId="0" xfId="0" applyNumberFormat="1" applyFont="1" applyFill="1" applyAlignment="1">
      <alignment horizontal="center"/>
    </xf>
    <xf numFmtId="1" fontId="0" fillId="4" borderId="0" xfId="0" applyNumberFormat="1" applyFont="1" applyFill="1" applyAlignment="1">
      <alignment horizontal="center"/>
    </xf>
    <xf numFmtId="1" fontId="0" fillId="3" borderId="0" xfId="0" applyNumberFormat="1" applyFont="1" applyFill="1" applyAlignment="1">
      <alignment horizontal="center"/>
    </xf>
    <xf numFmtId="1" fontId="0" fillId="13" borderId="0" xfId="0" applyNumberFormat="1" applyFont="1" applyFill="1" applyAlignment="1">
      <alignment horizontal="center"/>
    </xf>
    <xf numFmtId="1" fontId="1" fillId="14" borderId="0" xfId="0" applyNumberFormat="1" applyFont="1" applyFill="1" applyAlignment="1">
      <alignment horizontal="center"/>
    </xf>
    <xf numFmtId="1" fontId="0" fillId="7" borderId="0" xfId="0" applyNumberFormat="1" applyFont="1" applyFill="1" applyAlignment="1">
      <alignment horizontal="center"/>
    </xf>
    <xf numFmtId="1" fontId="0" fillId="6" borderId="0" xfId="0" applyNumberFormat="1" applyFont="1" applyFill="1" applyAlignment="1">
      <alignment horizontal="center"/>
    </xf>
    <xf numFmtId="1" fontId="0" fillId="5" borderId="0" xfId="0" applyNumberFormat="1" applyFont="1" applyFill="1" applyAlignment="1">
      <alignment horizontal="center"/>
    </xf>
    <xf numFmtId="1" fontId="1" fillId="15" borderId="0" xfId="0" applyNumberFormat="1" applyFont="1" applyFill="1" applyAlignment="1">
      <alignment horizontal="center"/>
    </xf>
    <xf numFmtId="0" fontId="0" fillId="5" borderId="1" xfId="0" applyFill="1" applyBorder="1" applyAlignment="1">
      <alignment horizontal="center"/>
    </xf>
    <xf numFmtId="1" fontId="2" fillId="5" borderId="0" xfId="0" applyNumberFormat="1" applyFont="1" applyFill="1" applyAlignment="1">
      <alignment horizontal="center"/>
    </xf>
    <xf numFmtId="1" fontId="0" fillId="7" borderId="0" xfId="0" applyNumberFormat="1" applyFill="1" applyAlignment="1">
      <alignment horizontal="center"/>
    </xf>
    <xf numFmtId="1" fontId="0" fillId="6" borderId="0" xfId="0" applyNumberFormat="1" applyFill="1" applyAlignment="1">
      <alignment horizontal="center"/>
    </xf>
    <xf numFmtId="1" fontId="0" fillId="5" borderId="0" xfId="0" applyNumberFormat="1" applyFill="1" applyAlignment="1">
      <alignment horizontal="center"/>
    </xf>
    <xf numFmtId="1" fontId="1" fillId="16" borderId="0" xfId="0" applyNumberFormat="1" applyFont="1" applyFill="1" applyAlignment="1">
      <alignment horizontal="center"/>
    </xf>
    <xf numFmtId="1" fontId="0" fillId="0" borderId="0" xfId="0" applyNumberFormat="1" applyFill="1" applyAlignment="1">
      <alignment horizontal="center"/>
    </xf>
    <xf numFmtId="0" fontId="0" fillId="4" borderId="1" xfId="0" applyFill="1" applyBorder="1" applyAlignment="1">
      <alignment horizontal="center"/>
    </xf>
    <xf numFmtId="0" fontId="1" fillId="14" borderId="0" xfId="0" applyNumberFormat="1" applyFont="1" applyFill="1" applyAlignment="1">
      <alignment horizontal="center"/>
    </xf>
    <xf numFmtId="0" fontId="0" fillId="3" borderId="0" xfId="0" applyNumberFormat="1" applyFill="1" applyAlignment="1">
      <alignment horizontal="center"/>
    </xf>
    <xf numFmtId="0" fontId="0" fillId="4" borderId="0" xfId="0" applyNumberFormat="1" applyFill="1" applyAlignment="1">
      <alignment horizontal="center"/>
    </xf>
    <xf numFmtId="0" fontId="1" fillId="13" borderId="0" xfId="0" applyNumberFormat="1" applyFont="1" applyFill="1" applyAlignment="1">
      <alignment horizontal="center"/>
    </xf>
    <xf numFmtId="0" fontId="0" fillId="2" borderId="0" xfId="0" applyNumberFormat="1" applyFill="1" applyAlignment="1">
      <alignment horizontal="center"/>
    </xf>
    <xf numFmtId="0" fontId="0" fillId="9" borderId="1" xfId="0" applyFill="1" applyBorder="1" applyAlignment="1">
      <alignment horizontal="center"/>
    </xf>
    <xf numFmtId="0" fontId="0" fillId="6" borderId="0" xfId="0" applyFill="1"/>
    <xf numFmtId="0" fontId="0" fillId="5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0" fillId="17" borderId="0" xfId="0" applyFill="1" applyAlignment="1"/>
    <xf numFmtId="0" fontId="0" fillId="17" borderId="0" xfId="0" applyFill="1"/>
    <xf numFmtId="0" fontId="0" fillId="17" borderId="0" xfId="0" applyFill="1" applyAlignment="1">
      <alignment horizontal="center"/>
    </xf>
    <xf numFmtId="0" fontId="0" fillId="17" borderId="0" xfId="0" applyFill="1" applyAlignment="1">
      <alignment horizontal="left"/>
    </xf>
    <xf numFmtId="0" fontId="0" fillId="0" borderId="0" xfId="0" applyFont="1" applyFill="1"/>
    <xf numFmtId="0" fontId="0" fillId="5" borderId="0" xfId="0" applyFont="1" applyFill="1"/>
    <xf numFmtId="0" fontId="0" fillId="5" borderId="0" xfId="0" applyFill="1"/>
    <xf numFmtId="0" fontId="0" fillId="4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18" borderId="0" xfId="0" applyFill="1"/>
    <xf numFmtId="0" fontId="0" fillId="17" borderId="0" xfId="0" applyNumberFormat="1" applyFill="1" applyAlignment="1">
      <alignment horizontal="right"/>
    </xf>
    <xf numFmtId="0" fontId="0" fillId="17" borderId="0" xfId="0" applyFill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C33FB2-5EE9-7E40-9A84-9882F9F4FB0D}">
  <dimension ref="A1:K79"/>
  <sheetViews>
    <sheetView tabSelected="1" topLeftCell="A31" workbookViewId="0">
      <selection activeCell="J84" sqref="J84"/>
    </sheetView>
  </sheetViews>
  <sheetFormatPr baseColWidth="10" defaultRowHeight="16" x14ac:dyDescent="0.2"/>
  <cols>
    <col min="6" max="6" width="13.33203125" bestFit="1" customWidth="1"/>
    <col min="9" max="9" width="14.83203125" bestFit="1" customWidth="1"/>
  </cols>
  <sheetData>
    <row r="1" spans="1:11" x14ac:dyDescent="0.2">
      <c r="A1" s="28" t="s">
        <v>203</v>
      </c>
      <c r="B1" s="8" t="s">
        <v>1</v>
      </c>
      <c r="C1" s="7" t="s">
        <v>0</v>
      </c>
      <c r="D1" s="8" t="s">
        <v>2</v>
      </c>
      <c r="E1" s="8" t="s">
        <v>146</v>
      </c>
      <c r="F1" s="8" t="s">
        <v>460</v>
      </c>
      <c r="H1" s="71" t="s">
        <v>2</v>
      </c>
      <c r="I1" s="71" t="s">
        <v>461</v>
      </c>
      <c r="J1" s="71" t="s">
        <v>146</v>
      </c>
    </row>
    <row r="2" spans="1:11" x14ac:dyDescent="0.2">
      <c r="A2">
        <v>1</v>
      </c>
      <c r="B2" t="s">
        <v>155</v>
      </c>
      <c r="C2" s="17" t="s">
        <v>157</v>
      </c>
      <c r="D2" s="17" t="s">
        <v>157</v>
      </c>
      <c r="E2" s="13">
        <v>2015</v>
      </c>
      <c r="F2" s="13">
        <v>31</v>
      </c>
      <c r="H2" s="90" t="s">
        <v>157</v>
      </c>
      <c r="I2" s="90">
        <v>82</v>
      </c>
      <c r="J2" s="90">
        <v>2015</v>
      </c>
      <c r="K2" s="90" t="str">
        <f>IF(D2=H2,"YES","no")</f>
        <v>YES</v>
      </c>
    </row>
    <row r="3" spans="1:11" x14ac:dyDescent="0.2">
      <c r="A3">
        <v>2</v>
      </c>
      <c r="B3" t="s">
        <v>155</v>
      </c>
      <c r="C3" s="17" t="s">
        <v>158</v>
      </c>
      <c r="D3" s="17" t="s">
        <v>158</v>
      </c>
      <c r="E3" s="13">
        <v>2015</v>
      </c>
      <c r="F3" s="13">
        <v>29</v>
      </c>
      <c r="H3" s="90" t="s">
        <v>158</v>
      </c>
      <c r="I3" s="90">
        <v>76</v>
      </c>
      <c r="J3" s="90">
        <v>2015</v>
      </c>
      <c r="K3" s="90" t="str">
        <f t="shared" ref="K3:K66" si="0">IF(D3=H3,"YES","no")</f>
        <v>YES</v>
      </c>
    </row>
    <row r="4" spans="1:11" x14ac:dyDescent="0.2">
      <c r="A4">
        <v>3</v>
      </c>
      <c r="B4" t="s">
        <v>155</v>
      </c>
      <c r="C4" s="17" t="s">
        <v>159</v>
      </c>
      <c r="D4" s="17" t="s">
        <v>159</v>
      </c>
      <c r="E4" s="13">
        <v>2015</v>
      </c>
      <c r="F4" s="13">
        <v>18</v>
      </c>
      <c r="H4" s="90" t="s">
        <v>159</v>
      </c>
      <c r="I4" s="90">
        <v>50</v>
      </c>
      <c r="J4" s="90">
        <v>2015</v>
      </c>
      <c r="K4" s="90" t="str">
        <f t="shared" si="0"/>
        <v>YES</v>
      </c>
    </row>
    <row r="5" spans="1:11" x14ac:dyDescent="0.2">
      <c r="A5">
        <v>4</v>
      </c>
      <c r="B5" t="s">
        <v>155</v>
      </c>
      <c r="C5" s="17" t="s">
        <v>160</v>
      </c>
      <c r="D5" s="17" t="s">
        <v>160</v>
      </c>
      <c r="E5" s="13">
        <v>2015</v>
      </c>
      <c r="F5" s="13">
        <v>21</v>
      </c>
      <c r="H5" s="90" t="s">
        <v>160</v>
      </c>
      <c r="I5" s="90">
        <v>67</v>
      </c>
      <c r="J5" s="90">
        <v>2015</v>
      </c>
      <c r="K5" s="90" t="str">
        <f t="shared" si="0"/>
        <v>YES</v>
      </c>
    </row>
    <row r="6" spans="1:11" x14ac:dyDescent="0.2">
      <c r="A6">
        <v>5</v>
      </c>
      <c r="B6" t="s">
        <v>155</v>
      </c>
      <c r="C6" s="17" t="s">
        <v>154</v>
      </c>
      <c r="D6" s="17" t="s">
        <v>154</v>
      </c>
      <c r="E6" s="13">
        <v>2015</v>
      </c>
      <c r="F6" s="13">
        <v>89</v>
      </c>
      <c r="H6" s="90" t="s">
        <v>154</v>
      </c>
      <c r="I6" s="90">
        <v>245</v>
      </c>
      <c r="J6" s="90">
        <v>2015</v>
      </c>
      <c r="K6" s="90" t="str">
        <f t="shared" si="0"/>
        <v>YES</v>
      </c>
    </row>
    <row r="7" spans="1:11" x14ac:dyDescent="0.2">
      <c r="A7">
        <v>6</v>
      </c>
      <c r="B7" t="s">
        <v>155</v>
      </c>
      <c r="C7" s="17" t="s">
        <v>158</v>
      </c>
      <c r="D7" s="17" t="s">
        <v>161</v>
      </c>
      <c r="E7" s="13">
        <v>2015</v>
      </c>
      <c r="F7" s="13">
        <v>18</v>
      </c>
      <c r="H7" s="90" t="s">
        <v>161</v>
      </c>
      <c r="I7" s="90">
        <v>28</v>
      </c>
      <c r="J7" s="90">
        <v>2015</v>
      </c>
      <c r="K7" s="90" t="str">
        <f t="shared" si="0"/>
        <v>YES</v>
      </c>
    </row>
    <row r="8" spans="1:11" x14ac:dyDescent="0.2">
      <c r="A8">
        <v>7</v>
      </c>
      <c r="B8" t="s">
        <v>155</v>
      </c>
      <c r="C8" s="17" t="s">
        <v>158</v>
      </c>
      <c r="D8" s="17" t="s">
        <v>162</v>
      </c>
      <c r="E8" s="13">
        <v>2015</v>
      </c>
      <c r="F8" s="13">
        <v>11</v>
      </c>
      <c r="H8" s="90" t="s">
        <v>162</v>
      </c>
      <c r="I8" s="90">
        <v>48</v>
      </c>
      <c r="J8" s="90">
        <v>2015</v>
      </c>
      <c r="K8" s="90" t="str">
        <f t="shared" si="0"/>
        <v>YES</v>
      </c>
    </row>
    <row r="9" spans="1:11" x14ac:dyDescent="0.2">
      <c r="A9">
        <v>8</v>
      </c>
      <c r="B9" t="s">
        <v>155</v>
      </c>
      <c r="C9" s="17" t="s">
        <v>154</v>
      </c>
      <c r="D9" s="17" t="s">
        <v>148</v>
      </c>
      <c r="E9" s="13">
        <v>2015</v>
      </c>
      <c r="F9" s="13">
        <v>23</v>
      </c>
      <c r="H9" s="100" t="s">
        <v>148</v>
      </c>
      <c r="I9" s="100">
        <v>44</v>
      </c>
      <c r="J9" s="100">
        <v>2015</v>
      </c>
      <c r="K9" s="100" t="str">
        <f t="shared" si="0"/>
        <v>YES</v>
      </c>
    </row>
    <row r="10" spans="1:11" x14ac:dyDescent="0.2">
      <c r="A10">
        <v>9</v>
      </c>
      <c r="B10" t="s">
        <v>155</v>
      </c>
      <c r="C10" s="17" t="s">
        <v>154</v>
      </c>
      <c r="D10" s="17" t="s">
        <v>149</v>
      </c>
      <c r="E10" s="13">
        <v>2015</v>
      </c>
      <c r="F10" s="13">
        <v>10</v>
      </c>
      <c r="H10" s="100" t="s">
        <v>149</v>
      </c>
      <c r="I10" s="100">
        <v>34</v>
      </c>
      <c r="J10" s="100">
        <v>2015</v>
      </c>
      <c r="K10" s="100" t="str">
        <f t="shared" si="0"/>
        <v>YES</v>
      </c>
    </row>
    <row r="11" spans="1:11" x14ac:dyDescent="0.2">
      <c r="A11">
        <v>10</v>
      </c>
      <c r="B11" t="s">
        <v>155</v>
      </c>
      <c r="C11" s="17" t="s">
        <v>154</v>
      </c>
      <c r="D11" s="17" t="s">
        <v>150</v>
      </c>
      <c r="E11" s="13">
        <v>2015</v>
      </c>
      <c r="F11" s="13">
        <v>8</v>
      </c>
      <c r="H11" s="100" t="s">
        <v>150</v>
      </c>
      <c r="I11" s="100">
        <v>26</v>
      </c>
      <c r="J11" s="100">
        <v>2015</v>
      </c>
      <c r="K11" s="100" t="str">
        <f t="shared" si="0"/>
        <v>YES</v>
      </c>
    </row>
    <row r="12" spans="1:11" x14ac:dyDescent="0.2">
      <c r="A12">
        <v>11</v>
      </c>
      <c r="B12" t="s">
        <v>155</v>
      </c>
      <c r="C12" s="17" t="s">
        <v>154</v>
      </c>
      <c r="D12" s="17" t="s">
        <v>151</v>
      </c>
      <c r="E12" s="13">
        <v>2015</v>
      </c>
      <c r="F12" s="13">
        <v>22</v>
      </c>
      <c r="H12" s="100" t="s">
        <v>151</v>
      </c>
      <c r="I12" s="100">
        <v>74</v>
      </c>
      <c r="J12" s="100">
        <v>2015</v>
      </c>
      <c r="K12" s="100" t="str">
        <f t="shared" si="0"/>
        <v>YES</v>
      </c>
    </row>
    <row r="13" spans="1:11" x14ac:dyDescent="0.2">
      <c r="A13">
        <v>12</v>
      </c>
      <c r="B13" t="s">
        <v>155</v>
      </c>
      <c r="C13" s="17" t="s">
        <v>154</v>
      </c>
      <c r="D13" s="17" t="s">
        <v>152</v>
      </c>
      <c r="E13" s="13">
        <v>2015</v>
      </c>
      <c r="F13" s="13">
        <v>13</v>
      </c>
      <c r="H13" s="100" t="s">
        <v>152</v>
      </c>
      <c r="I13" s="100">
        <v>28</v>
      </c>
      <c r="J13" s="100">
        <v>2015</v>
      </c>
      <c r="K13" s="100" t="str">
        <f t="shared" si="0"/>
        <v>YES</v>
      </c>
    </row>
    <row r="14" spans="1:11" x14ac:dyDescent="0.2">
      <c r="A14">
        <v>13</v>
      </c>
      <c r="B14" t="s">
        <v>155</v>
      </c>
      <c r="C14" s="17" t="s">
        <v>154</v>
      </c>
      <c r="D14" s="17" t="s">
        <v>153</v>
      </c>
      <c r="E14" s="13">
        <v>2015</v>
      </c>
      <c r="F14" s="13">
        <v>13</v>
      </c>
      <c r="H14" s="100" t="s">
        <v>153</v>
      </c>
      <c r="I14" s="100">
        <v>40</v>
      </c>
      <c r="J14" s="100">
        <v>2015</v>
      </c>
      <c r="K14" s="100" t="str">
        <f t="shared" si="0"/>
        <v>YES</v>
      </c>
    </row>
    <row r="15" spans="1:11" x14ac:dyDescent="0.2">
      <c r="A15">
        <v>14</v>
      </c>
      <c r="B15" t="s">
        <v>163</v>
      </c>
      <c r="C15" s="17" t="s">
        <v>191</v>
      </c>
      <c r="D15" s="17" t="s">
        <v>163</v>
      </c>
      <c r="E15" s="13">
        <v>2016</v>
      </c>
      <c r="F15">
        <v>31</v>
      </c>
      <c r="H15" s="90" t="s">
        <v>163</v>
      </c>
      <c r="I15" s="90">
        <v>90</v>
      </c>
      <c r="J15" s="90">
        <v>2016</v>
      </c>
      <c r="K15" s="90" t="str">
        <f t="shared" si="0"/>
        <v>YES</v>
      </c>
    </row>
    <row r="16" spans="1:11" x14ac:dyDescent="0.2">
      <c r="A16">
        <v>15</v>
      </c>
      <c r="B16" t="s">
        <v>163</v>
      </c>
      <c r="C16" s="17" t="s">
        <v>191</v>
      </c>
      <c r="D16" s="17" t="s">
        <v>171</v>
      </c>
      <c r="E16" s="13">
        <v>2016</v>
      </c>
      <c r="F16">
        <v>13</v>
      </c>
      <c r="H16" s="90" t="s">
        <v>171</v>
      </c>
      <c r="I16" s="90">
        <v>36</v>
      </c>
      <c r="J16" s="90">
        <v>2016</v>
      </c>
      <c r="K16" s="90" t="str">
        <f t="shared" si="0"/>
        <v>YES</v>
      </c>
    </row>
    <row r="17" spans="1:11" x14ac:dyDescent="0.2">
      <c r="A17">
        <v>16</v>
      </c>
      <c r="B17" t="s">
        <v>163</v>
      </c>
      <c r="C17" s="17" t="s">
        <v>191</v>
      </c>
      <c r="D17" s="17" t="s">
        <v>172</v>
      </c>
      <c r="E17" s="13">
        <v>2016</v>
      </c>
      <c r="F17">
        <v>18</v>
      </c>
      <c r="H17" s="90" t="s">
        <v>172</v>
      </c>
      <c r="I17" s="90">
        <v>54</v>
      </c>
      <c r="J17" s="90">
        <v>2016</v>
      </c>
      <c r="K17" s="90" t="str">
        <f t="shared" si="0"/>
        <v>YES</v>
      </c>
    </row>
    <row r="18" spans="1:11" x14ac:dyDescent="0.2">
      <c r="A18">
        <v>17</v>
      </c>
      <c r="B18" t="s">
        <v>163</v>
      </c>
      <c r="C18" s="17" t="s">
        <v>191</v>
      </c>
      <c r="D18" s="17" t="s">
        <v>170</v>
      </c>
      <c r="E18" s="13">
        <v>2016</v>
      </c>
      <c r="F18">
        <v>11</v>
      </c>
      <c r="H18" s="90" t="s">
        <v>170</v>
      </c>
      <c r="I18" s="90">
        <v>30</v>
      </c>
      <c r="J18" s="90">
        <v>2016</v>
      </c>
      <c r="K18" s="90" t="str">
        <f t="shared" si="0"/>
        <v>YES</v>
      </c>
    </row>
    <row r="19" spans="1:11" x14ac:dyDescent="0.2">
      <c r="A19">
        <v>18</v>
      </c>
      <c r="B19" t="s">
        <v>163</v>
      </c>
      <c r="C19" s="17" t="s">
        <v>191</v>
      </c>
      <c r="D19" s="17" t="s">
        <v>189</v>
      </c>
      <c r="E19" s="13">
        <v>2016</v>
      </c>
      <c r="F19">
        <v>6</v>
      </c>
      <c r="H19" s="90" t="s">
        <v>189</v>
      </c>
      <c r="I19" s="90">
        <v>15</v>
      </c>
      <c r="J19" s="90">
        <v>2016</v>
      </c>
      <c r="K19" s="90" t="str">
        <f t="shared" si="0"/>
        <v>YES</v>
      </c>
    </row>
    <row r="20" spans="1:11" x14ac:dyDescent="0.2">
      <c r="A20">
        <v>19</v>
      </c>
      <c r="B20" t="s">
        <v>163</v>
      </c>
      <c r="C20" s="17" t="s">
        <v>191</v>
      </c>
      <c r="D20" s="17" t="s">
        <v>190</v>
      </c>
      <c r="E20" s="13">
        <v>2016</v>
      </c>
      <c r="F20">
        <v>5</v>
      </c>
      <c r="H20" s="90" t="s">
        <v>190</v>
      </c>
      <c r="I20" s="90">
        <v>15</v>
      </c>
      <c r="J20" s="90">
        <v>2016</v>
      </c>
      <c r="K20" s="90" t="str">
        <f t="shared" si="0"/>
        <v>YES</v>
      </c>
    </row>
    <row r="21" spans="1:11" x14ac:dyDescent="0.2">
      <c r="A21">
        <v>20</v>
      </c>
      <c r="B21" t="s">
        <v>163</v>
      </c>
      <c r="C21" s="17" t="s">
        <v>191</v>
      </c>
      <c r="D21" s="17" t="s">
        <v>164</v>
      </c>
      <c r="E21" s="13">
        <v>2016</v>
      </c>
      <c r="F21">
        <v>17</v>
      </c>
      <c r="H21" s="90" t="s">
        <v>164</v>
      </c>
      <c r="I21" s="90">
        <v>47</v>
      </c>
      <c r="J21" s="90">
        <v>2016</v>
      </c>
      <c r="K21" s="90" t="str">
        <f t="shared" si="0"/>
        <v>YES</v>
      </c>
    </row>
    <row r="22" spans="1:11" x14ac:dyDescent="0.2">
      <c r="A22">
        <v>21</v>
      </c>
      <c r="B22" t="s">
        <v>163</v>
      </c>
      <c r="C22" s="17" t="s">
        <v>191</v>
      </c>
      <c r="D22" s="17" t="s">
        <v>173</v>
      </c>
      <c r="E22" s="13">
        <v>2016</v>
      </c>
      <c r="F22">
        <v>11</v>
      </c>
      <c r="H22" s="90" t="s">
        <v>173</v>
      </c>
      <c r="I22" s="90">
        <v>32</v>
      </c>
      <c r="J22" s="90">
        <v>2016</v>
      </c>
      <c r="K22" s="90" t="str">
        <f t="shared" si="0"/>
        <v>YES</v>
      </c>
    </row>
    <row r="23" spans="1:11" x14ac:dyDescent="0.2">
      <c r="A23">
        <v>22</v>
      </c>
      <c r="B23" t="s">
        <v>163</v>
      </c>
      <c r="C23" s="17" t="s">
        <v>191</v>
      </c>
      <c r="D23" s="17" t="s">
        <v>174</v>
      </c>
      <c r="E23" s="13">
        <v>2016</v>
      </c>
      <c r="F23">
        <v>6</v>
      </c>
      <c r="H23" s="90" t="s">
        <v>174</v>
      </c>
      <c r="I23" s="90">
        <v>15</v>
      </c>
      <c r="J23" s="90">
        <v>2016</v>
      </c>
      <c r="K23" s="90" t="str">
        <f t="shared" si="0"/>
        <v>YES</v>
      </c>
    </row>
    <row r="24" spans="1:11" x14ac:dyDescent="0.2">
      <c r="A24">
        <v>23</v>
      </c>
      <c r="B24" t="s">
        <v>163</v>
      </c>
      <c r="C24" s="17" t="s">
        <v>191</v>
      </c>
      <c r="D24" s="17" t="s">
        <v>165</v>
      </c>
      <c r="E24" s="13">
        <v>2016</v>
      </c>
      <c r="F24">
        <v>15</v>
      </c>
      <c r="H24" s="90" t="s">
        <v>165</v>
      </c>
      <c r="I24" s="90">
        <v>41</v>
      </c>
      <c r="J24" s="90">
        <v>2016</v>
      </c>
      <c r="K24" s="90" t="str">
        <f t="shared" si="0"/>
        <v>YES</v>
      </c>
    </row>
    <row r="25" spans="1:11" x14ac:dyDescent="0.2">
      <c r="A25">
        <v>24</v>
      </c>
      <c r="B25" t="s">
        <v>163</v>
      </c>
      <c r="C25" s="17" t="s">
        <v>191</v>
      </c>
      <c r="D25" s="17" t="s">
        <v>175</v>
      </c>
      <c r="E25" s="13">
        <v>2016</v>
      </c>
      <c r="F25">
        <v>11</v>
      </c>
      <c r="H25" s="90" t="s">
        <v>175</v>
      </c>
      <c r="I25" s="90">
        <v>29</v>
      </c>
      <c r="J25" s="90">
        <v>2016</v>
      </c>
      <c r="K25" s="90" t="str">
        <f t="shared" si="0"/>
        <v>YES</v>
      </c>
    </row>
    <row r="26" spans="1:11" x14ac:dyDescent="0.2">
      <c r="A26">
        <v>25</v>
      </c>
      <c r="B26" t="s">
        <v>163</v>
      </c>
      <c r="C26" s="17" t="s">
        <v>191</v>
      </c>
      <c r="D26" s="17" t="s">
        <v>176</v>
      </c>
      <c r="E26" s="13">
        <v>2016</v>
      </c>
      <c r="F26">
        <v>4</v>
      </c>
      <c r="H26" s="90" t="s">
        <v>176</v>
      </c>
      <c r="I26" s="90">
        <v>12</v>
      </c>
      <c r="J26" s="90">
        <v>2016</v>
      </c>
      <c r="K26" s="90" t="str">
        <f t="shared" si="0"/>
        <v>YES</v>
      </c>
    </row>
    <row r="27" spans="1:11" x14ac:dyDescent="0.2">
      <c r="A27">
        <v>26</v>
      </c>
      <c r="B27" t="s">
        <v>163</v>
      </c>
      <c r="C27" s="17" t="s">
        <v>191</v>
      </c>
      <c r="D27" s="17" t="s">
        <v>166</v>
      </c>
      <c r="E27" s="13">
        <v>2016</v>
      </c>
      <c r="F27">
        <v>15</v>
      </c>
      <c r="H27" s="90" t="s">
        <v>166</v>
      </c>
      <c r="I27" s="90">
        <v>44</v>
      </c>
      <c r="J27" s="90">
        <v>2016</v>
      </c>
      <c r="K27" s="90" t="str">
        <f t="shared" si="0"/>
        <v>YES</v>
      </c>
    </row>
    <row r="28" spans="1:11" x14ac:dyDescent="0.2">
      <c r="A28">
        <v>27</v>
      </c>
      <c r="B28" t="s">
        <v>163</v>
      </c>
      <c r="C28" s="17" t="s">
        <v>191</v>
      </c>
      <c r="D28" s="17" t="s">
        <v>177</v>
      </c>
      <c r="E28" s="13">
        <v>2016</v>
      </c>
      <c r="F28">
        <v>7</v>
      </c>
      <c r="H28" s="90" t="s">
        <v>177</v>
      </c>
      <c r="I28" s="90">
        <v>22</v>
      </c>
      <c r="J28" s="90">
        <v>2016</v>
      </c>
      <c r="K28" s="90" t="str">
        <f t="shared" si="0"/>
        <v>YES</v>
      </c>
    </row>
    <row r="29" spans="1:11" x14ac:dyDescent="0.2">
      <c r="A29">
        <v>28</v>
      </c>
      <c r="B29" t="s">
        <v>163</v>
      </c>
      <c r="C29" s="17" t="s">
        <v>191</v>
      </c>
      <c r="D29" s="17" t="s">
        <v>178</v>
      </c>
      <c r="E29" s="13">
        <v>2016</v>
      </c>
      <c r="F29">
        <v>4</v>
      </c>
      <c r="H29" s="90" t="s">
        <v>178</v>
      </c>
      <c r="I29" s="90">
        <v>11</v>
      </c>
      <c r="J29" s="90">
        <v>2016</v>
      </c>
      <c r="K29" s="90" t="str">
        <f t="shared" si="0"/>
        <v>YES</v>
      </c>
    </row>
    <row r="30" spans="1:11" x14ac:dyDescent="0.2">
      <c r="A30">
        <v>29</v>
      </c>
      <c r="B30" t="s">
        <v>163</v>
      </c>
      <c r="C30" s="17" t="s">
        <v>191</v>
      </c>
      <c r="D30" s="17" t="s">
        <v>179</v>
      </c>
      <c r="E30" s="13">
        <v>2016</v>
      </c>
      <c r="F30">
        <v>4</v>
      </c>
      <c r="H30" s="90" t="s">
        <v>179</v>
      </c>
      <c r="I30" s="90">
        <v>10</v>
      </c>
      <c r="J30" s="90">
        <v>2016</v>
      </c>
      <c r="K30" s="90" t="str">
        <f t="shared" si="0"/>
        <v>YES</v>
      </c>
    </row>
    <row r="31" spans="1:11" x14ac:dyDescent="0.2">
      <c r="A31">
        <v>30</v>
      </c>
      <c r="B31" t="s">
        <v>163</v>
      </c>
      <c r="C31" s="17" t="s">
        <v>191</v>
      </c>
      <c r="D31" s="17" t="s">
        <v>167</v>
      </c>
      <c r="E31" s="13">
        <v>2016</v>
      </c>
      <c r="F31">
        <v>11</v>
      </c>
      <c r="H31" s="90" t="s">
        <v>167</v>
      </c>
      <c r="I31" s="90">
        <v>34</v>
      </c>
      <c r="J31" s="90">
        <v>2016</v>
      </c>
      <c r="K31" s="90" t="str">
        <f t="shared" si="0"/>
        <v>YES</v>
      </c>
    </row>
    <row r="32" spans="1:11" x14ac:dyDescent="0.2">
      <c r="A32">
        <v>31</v>
      </c>
      <c r="B32" t="s">
        <v>163</v>
      </c>
      <c r="C32" s="17" t="s">
        <v>191</v>
      </c>
      <c r="D32" s="17" t="s">
        <v>180</v>
      </c>
      <c r="E32" s="13">
        <v>2016</v>
      </c>
      <c r="F32">
        <v>3</v>
      </c>
      <c r="H32" s="90" t="s">
        <v>180</v>
      </c>
      <c r="I32" s="90">
        <v>9</v>
      </c>
      <c r="J32" s="90">
        <v>2016</v>
      </c>
      <c r="K32" s="90" t="str">
        <f t="shared" si="0"/>
        <v>YES</v>
      </c>
    </row>
    <row r="33" spans="1:11" x14ac:dyDescent="0.2">
      <c r="A33">
        <v>32</v>
      </c>
      <c r="B33" t="s">
        <v>163</v>
      </c>
      <c r="C33" s="17" t="s">
        <v>191</v>
      </c>
      <c r="D33" s="17" t="s">
        <v>181</v>
      </c>
      <c r="E33" s="13">
        <v>2016</v>
      </c>
      <c r="F33">
        <v>3</v>
      </c>
      <c r="H33" s="90" t="s">
        <v>181</v>
      </c>
      <c r="I33" s="90">
        <v>10</v>
      </c>
      <c r="J33" s="90">
        <v>2016</v>
      </c>
      <c r="K33" s="90" t="str">
        <f t="shared" si="0"/>
        <v>YES</v>
      </c>
    </row>
    <row r="34" spans="1:11" x14ac:dyDescent="0.2">
      <c r="A34">
        <v>33</v>
      </c>
      <c r="B34" t="s">
        <v>163</v>
      </c>
      <c r="C34" s="17" t="s">
        <v>191</v>
      </c>
      <c r="D34" s="17" t="s">
        <v>182</v>
      </c>
      <c r="E34" s="13">
        <v>2016</v>
      </c>
      <c r="F34">
        <v>5</v>
      </c>
      <c r="H34" s="90" t="s">
        <v>182</v>
      </c>
      <c r="I34" s="90">
        <v>15</v>
      </c>
      <c r="J34" s="90">
        <v>2016</v>
      </c>
      <c r="K34" s="90" t="str">
        <f t="shared" si="0"/>
        <v>YES</v>
      </c>
    </row>
    <row r="35" spans="1:11" x14ac:dyDescent="0.2">
      <c r="A35">
        <v>34</v>
      </c>
      <c r="B35" t="s">
        <v>163</v>
      </c>
      <c r="C35" s="17" t="s">
        <v>191</v>
      </c>
      <c r="D35" s="17" t="s">
        <v>168</v>
      </c>
      <c r="E35" s="13">
        <v>2016</v>
      </c>
      <c r="F35">
        <v>5</v>
      </c>
      <c r="H35" s="90" t="s">
        <v>168</v>
      </c>
      <c r="I35" s="90">
        <v>15</v>
      </c>
      <c r="J35" s="90">
        <v>2016</v>
      </c>
      <c r="K35" s="90" t="str">
        <f t="shared" si="0"/>
        <v>YES</v>
      </c>
    </row>
    <row r="36" spans="1:11" x14ac:dyDescent="0.2">
      <c r="A36">
        <v>37</v>
      </c>
      <c r="B36" t="s">
        <v>163</v>
      </c>
      <c r="C36" s="17" t="s">
        <v>191</v>
      </c>
      <c r="D36" s="17" t="s">
        <v>183</v>
      </c>
      <c r="E36" s="13">
        <v>2016</v>
      </c>
      <c r="F36">
        <v>5</v>
      </c>
      <c r="H36" s="90" t="s">
        <v>183</v>
      </c>
      <c r="I36" s="90">
        <v>15</v>
      </c>
      <c r="J36" s="90">
        <v>2016</v>
      </c>
      <c r="K36" s="90" t="str">
        <f t="shared" si="0"/>
        <v>YES</v>
      </c>
    </row>
    <row r="37" spans="1:11" x14ac:dyDescent="0.2">
      <c r="A37">
        <v>38</v>
      </c>
      <c r="B37" t="s">
        <v>163</v>
      </c>
      <c r="C37" s="17" t="s">
        <v>191</v>
      </c>
      <c r="D37" s="17" t="s">
        <v>169</v>
      </c>
      <c r="E37" s="13">
        <v>2016</v>
      </c>
      <c r="F37">
        <v>32</v>
      </c>
      <c r="H37" s="90" t="s">
        <v>169</v>
      </c>
      <c r="I37" s="90">
        <v>86</v>
      </c>
      <c r="J37" s="90">
        <v>2016</v>
      </c>
      <c r="K37" s="90" t="str">
        <f t="shared" si="0"/>
        <v>YES</v>
      </c>
    </row>
    <row r="38" spans="1:11" x14ac:dyDescent="0.2">
      <c r="A38">
        <v>40</v>
      </c>
      <c r="B38" t="s">
        <v>163</v>
      </c>
      <c r="C38" s="17" t="s">
        <v>191</v>
      </c>
      <c r="D38" s="17" t="s">
        <v>184</v>
      </c>
      <c r="E38" s="13">
        <v>2016</v>
      </c>
      <c r="F38">
        <v>6</v>
      </c>
      <c r="H38" s="90" t="s">
        <v>184</v>
      </c>
      <c r="I38" s="90">
        <v>17</v>
      </c>
      <c r="J38" s="90">
        <v>2016</v>
      </c>
      <c r="K38" s="90" t="str">
        <f t="shared" si="0"/>
        <v>YES</v>
      </c>
    </row>
    <row r="39" spans="1:11" x14ac:dyDescent="0.2">
      <c r="A39">
        <v>42</v>
      </c>
      <c r="B39" t="s">
        <v>163</v>
      </c>
      <c r="C39" s="17" t="s">
        <v>191</v>
      </c>
      <c r="D39" s="17" t="s">
        <v>185</v>
      </c>
      <c r="E39" s="13">
        <v>2016</v>
      </c>
      <c r="F39">
        <v>6</v>
      </c>
      <c r="H39" s="90" t="s">
        <v>185</v>
      </c>
      <c r="I39" s="90">
        <v>6</v>
      </c>
      <c r="J39" s="90">
        <v>2016</v>
      </c>
      <c r="K39" s="90" t="str">
        <f t="shared" si="0"/>
        <v>YES</v>
      </c>
    </row>
    <row r="40" spans="1:11" x14ac:dyDescent="0.2">
      <c r="A40">
        <v>39</v>
      </c>
      <c r="B40" t="s">
        <v>163</v>
      </c>
      <c r="C40" s="17" t="s">
        <v>191</v>
      </c>
      <c r="D40" s="17" t="s">
        <v>186</v>
      </c>
      <c r="E40" s="13">
        <v>2016</v>
      </c>
      <c r="F40">
        <v>5</v>
      </c>
      <c r="H40" s="90" t="s">
        <v>186</v>
      </c>
      <c r="I40" s="90">
        <v>16</v>
      </c>
      <c r="J40" s="90">
        <v>2016</v>
      </c>
      <c r="K40" s="90" t="str">
        <f t="shared" si="0"/>
        <v>YES</v>
      </c>
    </row>
    <row r="41" spans="1:11" x14ac:dyDescent="0.2">
      <c r="A41">
        <v>43</v>
      </c>
      <c r="B41" t="s">
        <v>163</v>
      </c>
      <c r="C41" s="17" t="s">
        <v>191</v>
      </c>
      <c r="D41" s="17" t="s">
        <v>187</v>
      </c>
      <c r="E41" s="13">
        <v>2016</v>
      </c>
      <c r="F41">
        <v>6</v>
      </c>
      <c r="H41" s="90" t="s">
        <v>187</v>
      </c>
      <c r="I41" s="90">
        <v>13</v>
      </c>
      <c r="J41" s="90">
        <v>2016</v>
      </c>
      <c r="K41" s="90" t="str">
        <f t="shared" si="0"/>
        <v>YES</v>
      </c>
    </row>
    <row r="42" spans="1:11" x14ac:dyDescent="0.2">
      <c r="A42">
        <v>41</v>
      </c>
      <c r="B42" t="s">
        <v>163</v>
      </c>
      <c r="C42" s="17" t="s">
        <v>191</v>
      </c>
      <c r="D42" s="17" t="s">
        <v>188</v>
      </c>
      <c r="E42" s="13">
        <v>2016</v>
      </c>
      <c r="F42">
        <v>9</v>
      </c>
      <c r="H42" s="90" t="s">
        <v>188</v>
      </c>
      <c r="I42" s="90">
        <v>34</v>
      </c>
      <c r="J42" s="90">
        <v>2016</v>
      </c>
      <c r="K42" s="90" t="str">
        <f t="shared" si="0"/>
        <v>YES</v>
      </c>
    </row>
    <row r="43" spans="1:11" x14ac:dyDescent="0.2">
      <c r="A43">
        <v>35</v>
      </c>
      <c r="B43" t="s">
        <v>163</v>
      </c>
      <c r="C43" s="17" t="s">
        <v>191</v>
      </c>
      <c r="D43" s="17" t="s">
        <v>238</v>
      </c>
      <c r="E43" s="13">
        <v>2013</v>
      </c>
      <c r="F43">
        <v>6</v>
      </c>
      <c r="H43" s="90" t="s">
        <v>238</v>
      </c>
      <c r="I43" s="90">
        <v>7</v>
      </c>
      <c r="J43" s="90">
        <v>2013</v>
      </c>
      <c r="K43" s="90" t="str">
        <f t="shared" si="0"/>
        <v>YES</v>
      </c>
    </row>
    <row r="44" spans="1:11" x14ac:dyDescent="0.2">
      <c r="A44">
        <v>36</v>
      </c>
      <c r="B44" t="s">
        <v>163</v>
      </c>
      <c r="C44" s="17" t="s">
        <v>191</v>
      </c>
      <c r="D44" s="17" t="s">
        <v>239</v>
      </c>
      <c r="E44" s="13">
        <v>2013</v>
      </c>
      <c r="F44">
        <v>6</v>
      </c>
      <c r="H44" s="90" t="s">
        <v>239</v>
      </c>
      <c r="I44" s="90">
        <v>19</v>
      </c>
      <c r="J44" s="90">
        <v>2013</v>
      </c>
      <c r="K44" s="90" t="str">
        <f t="shared" si="0"/>
        <v>YES</v>
      </c>
    </row>
    <row r="45" spans="1:11" x14ac:dyDescent="0.2">
      <c r="A45">
        <v>44</v>
      </c>
      <c r="B45" t="s">
        <v>163</v>
      </c>
      <c r="C45" s="17" t="s">
        <v>202</v>
      </c>
      <c r="D45" s="17" t="s">
        <v>192</v>
      </c>
      <c r="E45" s="13">
        <v>2016</v>
      </c>
      <c r="F45">
        <v>18</v>
      </c>
      <c r="H45" s="92" t="s">
        <v>192</v>
      </c>
      <c r="I45" s="101">
        <v>27</v>
      </c>
      <c r="J45" s="102">
        <v>2016</v>
      </c>
      <c r="K45" s="90" t="str">
        <f t="shared" si="0"/>
        <v>YES</v>
      </c>
    </row>
    <row r="46" spans="1:11" x14ac:dyDescent="0.2">
      <c r="A46">
        <v>45</v>
      </c>
      <c r="B46" t="s">
        <v>163</v>
      </c>
      <c r="C46" s="17" t="s">
        <v>202</v>
      </c>
      <c r="D46" s="17" t="s">
        <v>193</v>
      </c>
      <c r="E46" s="13">
        <v>1112</v>
      </c>
      <c r="F46">
        <v>5</v>
      </c>
      <c r="H46" s="92" t="s">
        <v>193</v>
      </c>
      <c r="I46" s="101">
        <v>12</v>
      </c>
      <c r="J46" s="102">
        <v>1112</v>
      </c>
      <c r="K46" s="90" t="str">
        <f t="shared" si="0"/>
        <v>YES</v>
      </c>
    </row>
    <row r="47" spans="1:11" x14ac:dyDescent="0.2">
      <c r="A47">
        <v>46</v>
      </c>
      <c r="B47" t="s">
        <v>163</v>
      </c>
      <c r="C47" s="17" t="s">
        <v>202</v>
      </c>
      <c r="D47" s="17" t="s">
        <v>194</v>
      </c>
      <c r="E47" s="13">
        <v>2016</v>
      </c>
      <c r="F47">
        <v>19</v>
      </c>
      <c r="H47" s="92" t="s">
        <v>194</v>
      </c>
      <c r="I47" s="101">
        <v>6</v>
      </c>
      <c r="J47" s="102">
        <v>2016</v>
      </c>
      <c r="K47" s="90" t="str">
        <f t="shared" si="0"/>
        <v>YES</v>
      </c>
    </row>
    <row r="48" spans="1:11" x14ac:dyDescent="0.2">
      <c r="A48">
        <v>47</v>
      </c>
      <c r="B48" t="s">
        <v>163</v>
      </c>
      <c r="C48" s="17" t="s">
        <v>202</v>
      </c>
      <c r="D48" s="17" t="s">
        <v>195</v>
      </c>
      <c r="E48" s="13">
        <v>1415</v>
      </c>
      <c r="F48">
        <v>5</v>
      </c>
      <c r="H48" s="92" t="s">
        <v>195</v>
      </c>
      <c r="I48" s="101">
        <v>8</v>
      </c>
      <c r="J48" s="102">
        <v>1415</v>
      </c>
      <c r="K48" s="90" t="str">
        <f t="shared" si="0"/>
        <v>YES</v>
      </c>
    </row>
    <row r="49" spans="1:11" x14ac:dyDescent="0.2">
      <c r="A49">
        <v>48</v>
      </c>
      <c r="B49" t="s">
        <v>163</v>
      </c>
      <c r="C49" s="17" t="s">
        <v>202</v>
      </c>
      <c r="D49" s="17" t="s">
        <v>196</v>
      </c>
      <c r="E49" s="13">
        <v>2016</v>
      </c>
      <c r="F49">
        <v>16</v>
      </c>
      <c r="H49" s="92" t="s">
        <v>196</v>
      </c>
      <c r="I49" s="101">
        <v>40</v>
      </c>
      <c r="J49" s="102">
        <v>2016</v>
      </c>
      <c r="K49" s="90" t="str">
        <f t="shared" si="0"/>
        <v>YES</v>
      </c>
    </row>
    <row r="50" spans="1:11" x14ac:dyDescent="0.2">
      <c r="A50">
        <v>49</v>
      </c>
      <c r="B50" t="s">
        <v>163</v>
      </c>
      <c r="C50" s="17" t="s">
        <v>202</v>
      </c>
      <c r="D50" s="17" t="s">
        <v>197</v>
      </c>
      <c r="E50" s="13">
        <v>1415</v>
      </c>
      <c r="F50">
        <v>10</v>
      </c>
      <c r="H50" s="92" t="s">
        <v>197</v>
      </c>
      <c r="I50" s="101">
        <v>17</v>
      </c>
      <c r="J50" s="102">
        <v>1415</v>
      </c>
      <c r="K50" s="90" t="str">
        <f t="shared" si="0"/>
        <v>YES</v>
      </c>
    </row>
    <row r="51" spans="1:11" x14ac:dyDescent="0.2">
      <c r="A51">
        <v>50</v>
      </c>
      <c r="B51" t="s">
        <v>163</v>
      </c>
      <c r="C51" s="17" t="s">
        <v>202</v>
      </c>
      <c r="D51" s="17" t="s">
        <v>198</v>
      </c>
      <c r="E51" s="13">
        <v>1415</v>
      </c>
      <c r="F51">
        <v>16</v>
      </c>
      <c r="H51" s="92" t="s">
        <v>198</v>
      </c>
      <c r="I51" s="101">
        <v>42</v>
      </c>
      <c r="J51" s="102">
        <v>1415</v>
      </c>
      <c r="K51" s="90" t="str">
        <f t="shared" si="0"/>
        <v>YES</v>
      </c>
    </row>
    <row r="52" spans="1:11" x14ac:dyDescent="0.2">
      <c r="A52">
        <v>51</v>
      </c>
      <c r="B52" t="s">
        <v>163</v>
      </c>
      <c r="C52" s="17" t="s">
        <v>202</v>
      </c>
      <c r="D52" s="17" t="s">
        <v>199</v>
      </c>
      <c r="E52" s="13">
        <v>1112</v>
      </c>
      <c r="F52">
        <v>3</v>
      </c>
      <c r="H52" s="92" t="s">
        <v>199</v>
      </c>
      <c r="I52" s="101">
        <v>8</v>
      </c>
      <c r="J52" s="102">
        <v>1112</v>
      </c>
      <c r="K52" s="90" t="str">
        <f t="shared" si="0"/>
        <v>YES</v>
      </c>
    </row>
    <row r="53" spans="1:11" x14ac:dyDescent="0.2">
      <c r="A53">
        <v>52</v>
      </c>
      <c r="B53" t="s">
        <v>163</v>
      </c>
      <c r="C53" s="17" t="s">
        <v>202</v>
      </c>
      <c r="D53" s="17" t="s">
        <v>200</v>
      </c>
      <c r="E53" s="13">
        <v>1112</v>
      </c>
      <c r="F53">
        <v>3</v>
      </c>
      <c r="H53" s="92" t="s">
        <v>200</v>
      </c>
      <c r="I53" s="101">
        <v>8</v>
      </c>
      <c r="J53" s="102">
        <v>1112</v>
      </c>
      <c r="K53" s="90" t="str">
        <f t="shared" si="0"/>
        <v>YES</v>
      </c>
    </row>
    <row r="54" spans="1:11" x14ac:dyDescent="0.2">
      <c r="A54">
        <v>53</v>
      </c>
      <c r="B54" t="s">
        <v>163</v>
      </c>
      <c r="C54" s="17" t="s">
        <v>202</v>
      </c>
      <c r="D54" s="17" t="s">
        <v>201</v>
      </c>
      <c r="E54" s="13">
        <v>2016</v>
      </c>
      <c r="F54">
        <v>20</v>
      </c>
      <c r="H54" s="92" t="s">
        <v>201</v>
      </c>
      <c r="I54" s="101">
        <v>20</v>
      </c>
      <c r="J54" s="102">
        <v>2016</v>
      </c>
      <c r="K54" s="90" t="str">
        <f t="shared" si="0"/>
        <v>YES</v>
      </c>
    </row>
    <row r="55" spans="1:11" x14ac:dyDescent="0.2">
      <c r="A55">
        <v>54</v>
      </c>
      <c r="B55" t="s">
        <v>211</v>
      </c>
      <c r="C55" s="17" t="s">
        <v>211</v>
      </c>
      <c r="D55" t="s">
        <v>204</v>
      </c>
      <c r="E55">
        <v>1415</v>
      </c>
      <c r="F55">
        <v>15</v>
      </c>
      <c r="H55" s="90" t="s">
        <v>204</v>
      </c>
      <c r="I55" s="90">
        <v>51</v>
      </c>
      <c r="J55" s="90">
        <v>1415</v>
      </c>
      <c r="K55" s="90" t="str">
        <f t="shared" si="0"/>
        <v>YES</v>
      </c>
    </row>
    <row r="56" spans="1:11" x14ac:dyDescent="0.2">
      <c r="A56">
        <v>55</v>
      </c>
      <c r="B56" t="s">
        <v>211</v>
      </c>
      <c r="C56" s="17" t="s">
        <v>211</v>
      </c>
      <c r="D56" t="s">
        <v>205</v>
      </c>
      <c r="E56">
        <v>1415</v>
      </c>
      <c r="F56">
        <v>21</v>
      </c>
      <c r="H56" s="90" t="s">
        <v>205</v>
      </c>
      <c r="I56" s="90">
        <v>56</v>
      </c>
      <c r="J56" s="90">
        <v>1415</v>
      </c>
      <c r="K56" s="90" t="str">
        <f t="shared" si="0"/>
        <v>YES</v>
      </c>
    </row>
    <row r="57" spans="1:11" x14ac:dyDescent="0.2">
      <c r="A57">
        <v>56</v>
      </c>
      <c r="B57" t="s">
        <v>211</v>
      </c>
      <c r="C57" s="17" t="s">
        <v>211</v>
      </c>
      <c r="D57" t="s">
        <v>206</v>
      </c>
      <c r="E57">
        <v>2017</v>
      </c>
      <c r="F57">
        <v>32</v>
      </c>
      <c r="H57" s="90" t="s">
        <v>206</v>
      </c>
      <c r="I57" s="90">
        <v>60</v>
      </c>
      <c r="J57" s="90">
        <v>2016</v>
      </c>
      <c r="K57" s="90" t="str">
        <f t="shared" si="0"/>
        <v>YES</v>
      </c>
    </row>
    <row r="58" spans="1:11" x14ac:dyDescent="0.2">
      <c r="A58">
        <v>57</v>
      </c>
      <c r="B58" t="s">
        <v>211</v>
      </c>
      <c r="C58" s="17" t="s">
        <v>211</v>
      </c>
      <c r="D58" t="s">
        <v>207</v>
      </c>
      <c r="E58">
        <v>1415</v>
      </c>
      <c r="F58">
        <v>10</v>
      </c>
      <c r="H58" s="90" t="s">
        <v>207</v>
      </c>
      <c r="I58" s="90">
        <v>33</v>
      </c>
      <c r="J58" s="90">
        <v>1415</v>
      </c>
      <c r="K58" s="90" t="str">
        <f t="shared" si="0"/>
        <v>YES</v>
      </c>
    </row>
    <row r="59" spans="1:11" x14ac:dyDescent="0.2">
      <c r="A59">
        <v>58</v>
      </c>
      <c r="B59" t="s">
        <v>211</v>
      </c>
      <c r="C59" s="17" t="s">
        <v>211</v>
      </c>
      <c r="D59" t="s">
        <v>208</v>
      </c>
      <c r="E59">
        <v>1415</v>
      </c>
      <c r="F59">
        <v>21</v>
      </c>
      <c r="H59" s="90" t="s">
        <v>208</v>
      </c>
      <c r="I59" s="90">
        <v>54</v>
      </c>
      <c r="J59" s="90">
        <v>1415</v>
      </c>
      <c r="K59" s="90" t="str">
        <f t="shared" si="0"/>
        <v>YES</v>
      </c>
    </row>
    <row r="60" spans="1:11" x14ac:dyDescent="0.2">
      <c r="A60">
        <v>59</v>
      </c>
      <c r="B60" t="s">
        <v>211</v>
      </c>
      <c r="C60" s="17" t="s">
        <v>211</v>
      </c>
      <c r="D60" t="s">
        <v>209</v>
      </c>
      <c r="E60">
        <v>1415</v>
      </c>
      <c r="F60">
        <v>39</v>
      </c>
      <c r="H60" s="90" t="s">
        <v>209</v>
      </c>
      <c r="I60" s="90">
        <v>113</v>
      </c>
      <c r="J60" s="90">
        <v>1415</v>
      </c>
      <c r="K60" s="90" t="str">
        <f t="shared" si="0"/>
        <v>YES</v>
      </c>
    </row>
    <row r="61" spans="1:11" x14ac:dyDescent="0.2">
      <c r="A61">
        <v>60</v>
      </c>
      <c r="B61" t="s">
        <v>211</v>
      </c>
      <c r="C61" s="17" t="s">
        <v>211</v>
      </c>
      <c r="D61" t="s">
        <v>210</v>
      </c>
      <c r="E61">
        <v>2017</v>
      </c>
      <c r="F61">
        <v>28</v>
      </c>
      <c r="H61" s="90" t="s">
        <v>210</v>
      </c>
      <c r="I61" s="90">
        <v>65</v>
      </c>
      <c r="J61" s="90">
        <v>1415</v>
      </c>
      <c r="K61" s="90" t="str">
        <f t="shared" si="0"/>
        <v>YES</v>
      </c>
    </row>
    <row r="62" spans="1:11" x14ac:dyDescent="0.2">
      <c r="A62">
        <v>61</v>
      </c>
      <c r="B62" t="s">
        <v>228</v>
      </c>
      <c r="C62" t="s">
        <v>212</v>
      </c>
      <c r="D62" s="17" t="s">
        <v>212</v>
      </c>
      <c r="E62">
        <v>2017</v>
      </c>
      <c r="F62" s="13">
        <v>7</v>
      </c>
    </row>
    <row r="63" spans="1:11" x14ac:dyDescent="0.2">
      <c r="A63">
        <v>62</v>
      </c>
      <c r="B63" t="s">
        <v>228</v>
      </c>
      <c r="C63" t="s">
        <v>213</v>
      </c>
      <c r="D63" s="17" t="s">
        <v>213</v>
      </c>
      <c r="E63">
        <v>2017</v>
      </c>
      <c r="F63" s="13">
        <v>10</v>
      </c>
      <c r="H63" s="90" t="s">
        <v>213</v>
      </c>
      <c r="I63" s="90">
        <v>16</v>
      </c>
      <c r="J63" s="90">
        <v>2014</v>
      </c>
      <c r="K63" s="90" t="str">
        <f t="shared" si="0"/>
        <v>YES</v>
      </c>
    </row>
    <row r="64" spans="1:11" x14ac:dyDescent="0.2">
      <c r="A64">
        <v>63</v>
      </c>
      <c r="B64" t="s">
        <v>228</v>
      </c>
      <c r="C64" t="s">
        <v>214</v>
      </c>
      <c r="D64" s="17" t="s">
        <v>214</v>
      </c>
      <c r="E64">
        <v>2017</v>
      </c>
      <c r="F64" s="13">
        <v>4</v>
      </c>
      <c r="H64" s="90" t="s">
        <v>214</v>
      </c>
      <c r="I64" s="90">
        <v>16</v>
      </c>
      <c r="J64" s="90">
        <v>2014</v>
      </c>
      <c r="K64" s="90" t="str">
        <f t="shared" si="0"/>
        <v>YES</v>
      </c>
    </row>
    <row r="65" spans="1:11" x14ac:dyDescent="0.2">
      <c r="A65">
        <v>64</v>
      </c>
      <c r="B65" t="s">
        <v>228</v>
      </c>
      <c r="C65" t="s">
        <v>215</v>
      </c>
      <c r="D65" s="17" t="s">
        <v>215</v>
      </c>
      <c r="E65">
        <v>2017</v>
      </c>
      <c r="F65" s="13">
        <v>12</v>
      </c>
      <c r="H65" s="90" t="s">
        <v>215</v>
      </c>
      <c r="I65" s="90">
        <v>33</v>
      </c>
      <c r="J65" s="90">
        <v>2014</v>
      </c>
      <c r="K65" s="90" t="str">
        <f t="shared" si="0"/>
        <v>YES</v>
      </c>
    </row>
    <row r="66" spans="1:11" x14ac:dyDescent="0.2">
      <c r="A66">
        <v>65</v>
      </c>
      <c r="B66" t="s">
        <v>228</v>
      </c>
      <c r="C66" t="s">
        <v>216</v>
      </c>
      <c r="D66" s="17" t="s">
        <v>216</v>
      </c>
      <c r="E66">
        <v>2017</v>
      </c>
      <c r="F66" s="13">
        <v>12</v>
      </c>
      <c r="H66" s="90" t="s">
        <v>216</v>
      </c>
      <c r="I66" s="90">
        <v>18</v>
      </c>
      <c r="J66" s="90">
        <v>2014</v>
      </c>
      <c r="K66" s="90" t="str">
        <f t="shared" si="0"/>
        <v>YES</v>
      </c>
    </row>
    <row r="67" spans="1:11" x14ac:dyDescent="0.2">
      <c r="A67">
        <v>66</v>
      </c>
      <c r="B67" t="s">
        <v>228</v>
      </c>
      <c r="C67" t="s">
        <v>220</v>
      </c>
      <c r="D67" s="17" t="s">
        <v>220</v>
      </c>
      <c r="E67">
        <v>2017</v>
      </c>
      <c r="F67" s="13">
        <v>3</v>
      </c>
      <c r="H67" s="90" t="s">
        <v>220</v>
      </c>
      <c r="I67" s="90">
        <v>16</v>
      </c>
      <c r="J67" s="90">
        <v>2014</v>
      </c>
      <c r="K67" s="90" t="str">
        <f t="shared" ref="K67:K79" si="1">IF(D67=H67,"YES","no")</f>
        <v>YES</v>
      </c>
    </row>
    <row r="68" spans="1:11" x14ac:dyDescent="0.2">
      <c r="A68">
        <v>67</v>
      </c>
      <c r="B68" t="s">
        <v>228</v>
      </c>
      <c r="C68" t="s">
        <v>221</v>
      </c>
      <c r="D68" s="17" t="s">
        <v>221</v>
      </c>
      <c r="E68">
        <v>2017</v>
      </c>
      <c r="F68" s="13">
        <v>27</v>
      </c>
      <c r="H68" s="90" t="s">
        <v>221</v>
      </c>
      <c r="I68" s="90">
        <v>62</v>
      </c>
      <c r="J68" s="90">
        <v>2014</v>
      </c>
      <c r="K68" s="90" t="str">
        <f t="shared" si="1"/>
        <v>YES</v>
      </c>
    </row>
    <row r="69" spans="1:11" x14ac:dyDescent="0.2">
      <c r="A69">
        <v>68</v>
      </c>
      <c r="B69" t="s">
        <v>228</v>
      </c>
      <c r="C69" t="s">
        <v>222</v>
      </c>
      <c r="D69" s="17" t="s">
        <v>222</v>
      </c>
      <c r="E69">
        <v>2017</v>
      </c>
      <c r="F69" s="13">
        <v>18</v>
      </c>
      <c r="H69" s="90" t="s">
        <v>222</v>
      </c>
      <c r="I69" s="90">
        <v>62</v>
      </c>
      <c r="J69" s="90">
        <v>2014</v>
      </c>
      <c r="K69" s="90" t="str">
        <f t="shared" si="1"/>
        <v>YES</v>
      </c>
    </row>
    <row r="70" spans="1:11" x14ac:dyDescent="0.2">
      <c r="A70">
        <v>69</v>
      </c>
      <c r="B70" t="s">
        <v>228</v>
      </c>
      <c r="C70" t="s">
        <v>223</v>
      </c>
      <c r="D70" s="17" t="s">
        <v>223</v>
      </c>
      <c r="E70">
        <v>2017</v>
      </c>
      <c r="F70" s="13">
        <v>13</v>
      </c>
      <c r="H70" s="90" t="s">
        <v>223</v>
      </c>
      <c r="I70" s="90">
        <v>38</v>
      </c>
      <c r="J70" s="90">
        <v>2014</v>
      </c>
      <c r="K70" s="90" t="str">
        <f t="shared" si="1"/>
        <v>YES</v>
      </c>
    </row>
    <row r="71" spans="1:11" x14ac:dyDescent="0.2">
      <c r="A71">
        <v>70</v>
      </c>
      <c r="B71" t="s">
        <v>228</v>
      </c>
      <c r="C71" t="s">
        <v>224</v>
      </c>
      <c r="D71" s="17" t="s">
        <v>224</v>
      </c>
      <c r="E71">
        <v>2017</v>
      </c>
      <c r="F71" s="13">
        <v>22</v>
      </c>
      <c r="H71" s="90" t="s">
        <v>224</v>
      </c>
      <c r="I71" s="90">
        <v>70</v>
      </c>
      <c r="J71" s="90">
        <v>2014</v>
      </c>
      <c r="K71" s="90" t="str">
        <f t="shared" si="1"/>
        <v>YES</v>
      </c>
    </row>
    <row r="72" spans="1:11" x14ac:dyDescent="0.2">
      <c r="A72">
        <v>71</v>
      </c>
      <c r="B72" t="s">
        <v>228</v>
      </c>
      <c r="C72" t="s">
        <v>225</v>
      </c>
      <c r="D72" s="17" t="s">
        <v>225</v>
      </c>
      <c r="E72">
        <v>2017</v>
      </c>
      <c r="F72" s="13">
        <v>5</v>
      </c>
      <c r="H72" s="90" t="s">
        <v>225</v>
      </c>
      <c r="I72" s="90">
        <v>16</v>
      </c>
      <c r="J72" s="90">
        <v>2014</v>
      </c>
      <c r="K72" s="90" t="str">
        <f t="shared" si="1"/>
        <v>YES</v>
      </c>
    </row>
    <row r="73" spans="1:11" x14ac:dyDescent="0.2">
      <c r="A73">
        <v>72</v>
      </c>
      <c r="B73" t="s">
        <v>228</v>
      </c>
      <c r="C73" t="s">
        <v>226</v>
      </c>
      <c r="D73" s="17" t="s">
        <v>226</v>
      </c>
      <c r="E73">
        <v>2017</v>
      </c>
      <c r="F73" s="13">
        <v>14</v>
      </c>
      <c r="H73" s="90" t="s">
        <v>226</v>
      </c>
      <c r="I73" s="90">
        <v>26</v>
      </c>
      <c r="J73" s="90">
        <v>2014</v>
      </c>
      <c r="K73" s="90" t="str">
        <f t="shared" si="1"/>
        <v>YES</v>
      </c>
    </row>
    <row r="74" spans="1:11" x14ac:dyDescent="0.2">
      <c r="A74">
        <v>73</v>
      </c>
      <c r="B74" t="s">
        <v>227</v>
      </c>
      <c r="C74" t="s">
        <v>227</v>
      </c>
      <c r="D74" s="17" t="s">
        <v>217</v>
      </c>
      <c r="E74">
        <v>2017</v>
      </c>
      <c r="F74" s="13">
        <v>30</v>
      </c>
    </row>
    <row r="75" spans="1:11" x14ac:dyDescent="0.2">
      <c r="A75">
        <v>74</v>
      </c>
      <c r="B75" t="s">
        <v>227</v>
      </c>
      <c r="C75" t="s">
        <v>227</v>
      </c>
      <c r="D75" s="17" t="s">
        <v>218</v>
      </c>
      <c r="E75">
        <v>2017</v>
      </c>
      <c r="F75" s="13">
        <v>19</v>
      </c>
      <c r="H75" t="s">
        <v>218</v>
      </c>
      <c r="I75">
        <v>48</v>
      </c>
      <c r="J75">
        <v>2014</v>
      </c>
      <c r="K75" t="str">
        <f t="shared" si="1"/>
        <v>YES</v>
      </c>
    </row>
    <row r="76" spans="1:11" x14ac:dyDescent="0.2">
      <c r="A76">
        <v>75</v>
      </c>
      <c r="B76" t="s">
        <v>227</v>
      </c>
      <c r="C76" t="s">
        <v>227</v>
      </c>
      <c r="D76" s="17" t="s">
        <v>219</v>
      </c>
      <c r="E76">
        <v>2017</v>
      </c>
      <c r="F76" s="13">
        <v>11</v>
      </c>
      <c r="H76" t="s">
        <v>219</v>
      </c>
      <c r="I76">
        <v>60</v>
      </c>
      <c r="J76">
        <v>2014</v>
      </c>
      <c r="K76" t="str">
        <f t="shared" si="1"/>
        <v>YES</v>
      </c>
    </row>
    <row r="77" spans="1:11" x14ac:dyDescent="0.2">
      <c r="H77" s="90" t="s">
        <v>462</v>
      </c>
      <c r="I77" s="90">
        <v>33</v>
      </c>
      <c r="J77" s="90">
        <v>2014</v>
      </c>
      <c r="K77" s="90"/>
    </row>
    <row r="78" spans="1:11" x14ac:dyDescent="0.2">
      <c r="H78" s="90" t="s">
        <v>463</v>
      </c>
      <c r="I78" s="90">
        <v>45</v>
      </c>
      <c r="J78" s="90">
        <v>2014</v>
      </c>
      <c r="K78" s="90"/>
    </row>
    <row r="79" spans="1:11" x14ac:dyDescent="0.2">
      <c r="H79" s="90" t="s">
        <v>464</v>
      </c>
      <c r="I79" s="90">
        <v>30</v>
      </c>
      <c r="J79" s="90">
        <v>2014</v>
      </c>
      <c r="K79" s="90"/>
    </row>
  </sheetData>
  <sortState ref="H15:J42">
    <sortCondition ref="H15:H42"/>
  </sortState>
  <pageMargins left="0.7" right="0.7" top="0.75" bottom="0.75" header="0.3" footer="0.3"/>
  <pageSetup paperSize="9"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88A063-6284-B345-A602-0ABF856D9840}">
  <dimension ref="A1:CV76"/>
  <sheetViews>
    <sheetView workbookViewId="0">
      <selection activeCell="CB17" sqref="CB17"/>
    </sheetView>
  </sheetViews>
  <sheetFormatPr baseColWidth="10" defaultRowHeight="16" x14ac:dyDescent="0.2"/>
  <cols>
    <col min="6" max="6" width="11.83203125" bestFit="1" customWidth="1"/>
    <col min="7" max="7" width="13" bestFit="1" customWidth="1"/>
    <col min="8" max="8" width="13" customWidth="1"/>
    <col min="9" max="9" width="14" style="59" bestFit="1" customWidth="1"/>
    <col min="10" max="10" width="15.1640625" bestFit="1" customWidth="1"/>
    <col min="11" max="11" width="15.1640625" customWidth="1"/>
    <col min="12" max="12" width="15.1640625" style="59" bestFit="1" customWidth="1"/>
    <col min="15" max="15" width="11.83203125" bestFit="1" customWidth="1"/>
    <col min="18" max="18" width="14.5" bestFit="1" customWidth="1"/>
    <col min="19" max="19" width="13" bestFit="1" customWidth="1"/>
    <col min="20" max="20" width="14.1640625" bestFit="1" customWidth="1"/>
    <col min="26" max="62" width="14.1640625" bestFit="1" customWidth="1"/>
    <col min="63" max="63" width="15.1640625" bestFit="1" customWidth="1"/>
    <col min="64" max="68" width="14.1640625" bestFit="1" customWidth="1"/>
    <col min="69" max="69" width="15.1640625" bestFit="1" customWidth="1"/>
    <col min="70" max="85" width="14.1640625" bestFit="1" customWidth="1"/>
    <col min="86" max="86" width="15.1640625" bestFit="1" customWidth="1"/>
    <col min="87" max="87" width="14.1640625" bestFit="1" customWidth="1"/>
    <col min="88" max="88" width="15.1640625" bestFit="1" customWidth="1"/>
    <col min="89" max="92" width="14.1640625" bestFit="1" customWidth="1"/>
    <col min="93" max="93" width="15.1640625" bestFit="1" customWidth="1"/>
    <col min="94" max="94" width="14.1640625" bestFit="1" customWidth="1"/>
    <col min="95" max="95" width="15.1640625" bestFit="1" customWidth="1"/>
    <col min="96" max="96" width="14.1640625" bestFit="1" customWidth="1"/>
    <col min="97" max="97" width="15.1640625" bestFit="1" customWidth="1"/>
    <col min="98" max="99" width="14.1640625" bestFit="1" customWidth="1"/>
    <col min="100" max="100" width="14.5" bestFit="1" customWidth="1"/>
  </cols>
  <sheetData>
    <row r="1" spans="1:100" x14ac:dyDescent="0.2">
      <c r="A1" s="28" t="s">
        <v>203</v>
      </c>
      <c r="B1" s="8" t="s">
        <v>1</v>
      </c>
      <c r="C1" s="7" t="s">
        <v>0</v>
      </c>
      <c r="D1" s="8" t="s">
        <v>2</v>
      </c>
      <c r="E1" s="8" t="s">
        <v>156</v>
      </c>
      <c r="F1" s="8" t="s">
        <v>147</v>
      </c>
      <c r="G1" s="14" t="s">
        <v>3</v>
      </c>
      <c r="H1" s="14"/>
      <c r="I1" s="78" t="s">
        <v>5</v>
      </c>
      <c r="J1" s="15" t="s">
        <v>4</v>
      </c>
      <c r="K1" s="15"/>
      <c r="L1" s="71" t="s">
        <v>6</v>
      </c>
      <c r="P1" s="8" t="s">
        <v>2</v>
      </c>
      <c r="Q1" s="8" t="s">
        <v>156</v>
      </c>
      <c r="R1" s="8"/>
      <c r="S1" s="14" t="s">
        <v>3</v>
      </c>
      <c r="T1" s="15" t="s">
        <v>4</v>
      </c>
    </row>
    <row r="2" spans="1:100" x14ac:dyDescent="0.2">
      <c r="A2">
        <v>1</v>
      </c>
      <c r="B2" t="s">
        <v>155</v>
      </c>
      <c r="C2" s="17" t="s">
        <v>157</v>
      </c>
      <c r="D2" s="17" t="s">
        <v>157</v>
      </c>
      <c r="E2" s="13">
        <v>2015</v>
      </c>
      <c r="F2" s="13">
        <v>31</v>
      </c>
      <c r="G2" s="32">
        <v>21.4435</v>
      </c>
      <c r="H2" s="32">
        <v>1.5101</v>
      </c>
      <c r="I2" s="79">
        <f t="shared" ref="I2:I14" si="0">TRUNC(G2/5)+1</f>
        <v>5</v>
      </c>
      <c r="J2" s="54">
        <v>6.2519</v>
      </c>
      <c r="K2" s="54">
        <v>0.85040000000000004</v>
      </c>
      <c r="L2" s="72">
        <f t="shared" ref="L2:L45" si="1">IF((TRUNC(J2/3)+1)&gt;5,5,(TRUNC(J2/3)+1))</f>
        <v>3</v>
      </c>
      <c r="M2" t="s">
        <v>229</v>
      </c>
      <c r="P2" t="str">
        <f>D2</f>
        <v>OFU</v>
      </c>
      <c r="Q2" s="10">
        <f>E2</f>
        <v>2015</v>
      </c>
      <c r="R2" s="10" t="str">
        <f>CONCATENATE(P2," (",F2,")")</f>
        <v>OFU (31)</v>
      </c>
      <c r="S2" s="88" t="str">
        <f>CONCATENATE("Adult ", TEXT(G2,"0.0"),"±", TEXT(H2,"0.0"))</f>
        <v>Adult 21.4±1.5</v>
      </c>
      <c r="T2" s="88" t="str">
        <f>CONCATENATE("Juvenile ", TEXT(J2,"0.0"),"±", TEXT(K2,"0.0"))</f>
        <v>Juvenile 6.3±0.9</v>
      </c>
      <c r="V2" s="93" t="s">
        <v>258</v>
      </c>
      <c r="W2" s="10" t="s">
        <v>242</v>
      </c>
      <c r="X2" s="10" t="s">
        <v>243</v>
      </c>
      <c r="Y2" s="10"/>
      <c r="Z2" s="94" t="s">
        <v>258</v>
      </c>
      <c r="AA2" s="86" t="s">
        <v>259</v>
      </c>
      <c r="AB2" s="86" t="s">
        <v>260</v>
      </c>
      <c r="AC2" s="95" t="s">
        <v>261</v>
      </c>
      <c r="AD2" s="95" t="s">
        <v>262</v>
      </c>
      <c r="AE2" s="95" t="s">
        <v>263</v>
      </c>
      <c r="AF2" s="95" t="s">
        <v>264</v>
      </c>
      <c r="AG2" t="s">
        <v>265</v>
      </c>
      <c r="AH2" t="s">
        <v>266</v>
      </c>
      <c r="AI2" t="s">
        <v>269</v>
      </c>
      <c r="AJ2" t="s">
        <v>272</v>
      </c>
      <c r="AK2" t="s">
        <v>274</v>
      </c>
      <c r="AL2" t="s">
        <v>277</v>
      </c>
      <c r="AM2" s="95" t="s">
        <v>280</v>
      </c>
      <c r="AN2" s="95" t="s">
        <v>283</v>
      </c>
      <c r="AO2" s="95" t="s">
        <v>286</v>
      </c>
      <c r="AP2" s="95" t="s">
        <v>289</v>
      </c>
      <c r="AQ2" s="95" t="s">
        <v>292</v>
      </c>
      <c r="AR2" s="95" t="s">
        <v>295</v>
      </c>
      <c r="AS2" s="95" t="s">
        <v>298</v>
      </c>
      <c r="AT2" s="95" t="s">
        <v>301</v>
      </c>
      <c r="AU2" s="95" t="s">
        <v>304</v>
      </c>
      <c r="AV2" s="95" t="s">
        <v>307</v>
      </c>
      <c r="AW2" s="95" t="s">
        <v>309</v>
      </c>
      <c r="AX2" s="95" t="s">
        <v>312</v>
      </c>
      <c r="AY2" s="95" t="s">
        <v>315</v>
      </c>
      <c r="AZ2" s="95" t="s">
        <v>318</v>
      </c>
      <c r="BA2" s="95" t="s">
        <v>321</v>
      </c>
      <c r="BB2" s="95" t="s">
        <v>324</v>
      </c>
      <c r="BC2" s="95" t="s">
        <v>327</v>
      </c>
      <c r="BD2" s="95" t="s">
        <v>330</v>
      </c>
      <c r="BE2" s="95" t="s">
        <v>333</v>
      </c>
      <c r="BF2" s="95" t="s">
        <v>336</v>
      </c>
      <c r="BG2" s="95" t="s">
        <v>339</v>
      </c>
      <c r="BH2" s="95" t="s">
        <v>342</v>
      </c>
      <c r="BI2" s="95" t="s">
        <v>343</v>
      </c>
      <c r="BJ2" s="95" t="s">
        <v>346</v>
      </c>
      <c r="BK2" s="95" t="s">
        <v>349</v>
      </c>
      <c r="BL2" s="95" t="s">
        <v>352</v>
      </c>
      <c r="BM2" s="95" t="s">
        <v>355</v>
      </c>
      <c r="BN2" s="95" t="s">
        <v>358</v>
      </c>
      <c r="BO2" s="95" t="s">
        <v>361</v>
      </c>
      <c r="BP2" s="95" t="s">
        <v>364</v>
      </c>
      <c r="BQ2" s="95" t="s">
        <v>367</v>
      </c>
      <c r="BR2" s="95" t="s">
        <v>370</v>
      </c>
      <c r="BS2" s="95" t="s">
        <v>373</v>
      </c>
      <c r="BT2" s="95" t="s">
        <v>376</v>
      </c>
      <c r="BU2" s="95" t="s">
        <v>379</v>
      </c>
      <c r="BV2" s="95" t="s">
        <v>381</v>
      </c>
      <c r="BW2" s="95" t="s">
        <v>384</v>
      </c>
      <c r="BX2" s="95" t="s">
        <v>387</v>
      </c>
      <c r="BY2" s="95" t="s">
        <v>389</v>
      </c>
      <c r="BZ2" s="95" t="s">
        <v>391</v>
      </c>
      <c r="CA2" s="95" t="s">
        <v>394</v>
      </c>
      <c r="CB2" s="95" t="s">
        <v>397</v>
      </c>
      <c r="CC2" s="95" t="s">
        <v>400</v>
      </c>
      <c r="CD2" s="95" t="s">
        <v>403</v>
      </c>
      <c r="CE2" s="95" t="s">
        <v>406</v>
      </c>
      <c r="CF2" s="95" t="s">
        <v>409</v>
      </c>
      <c r="CG2" s="95" t="s">
        <v>412</v>
      </c>
      <c r="CH2" s="95" t="s">
        <v>415</v>
      </c>
      <c r="CI2" s="95" t="s">
        <v>418</v>
      </c>
      <c r="CJ2" s="95" t="s">
        <v>421</v>
      </c>
      <c r="CK2" s="95" t="s">
        <v>424</v>
      </c>
      <c r="CL2" s="95" t="s">
        <v>427</v>
      </c>
      <c r="CM2" s="95" t="s">
        <v>430</v>
      </c>
      <c r="CN2" s="95" t="s">
        <v>433</v>
      </c>
      <c r="CO2" s="95" t="s">
        <v>436</v>
      </c>
      <c r="CP2" s="95" t="s">
        <v>439</v>
      </c>
      <c r="CQ2" s="95" t="s">
        <v>442</v>
      </c>
      <c r="CR2" s="95" t="s">
        <v>445</v>
      </c>
      <c r="CS2" s="95" t="s">
        <v>448</v>
      </c>
      <c r="CT2" s="95" t="s">
        <v>451</v>
      </c>
      <c r="CU2" s="95" t="s">
        <v>454</v>
      </c>
      <c r="CV2" s="95" t="s">
        <v>457</v>
      </c>
    </row>
    <row r="3" spans="1:100" x14ac:dyDescent="0.2">
      <c r="A3">
        <v>2</v>
      </c>
      <c r="B3" t="s">
        <v>155</v>
      </c>
      <c r="C3" s="17" t="s">
        <v>158</v>
      </c>
      <c r="D3" s="17" t="s">
        <v>158</v>
      </c>
      <c r="E3" s="13">
        <v>2015</v>
      </c>
      <c r="F3" s="13">
        <v>29</v>
      </c>
      <c r="G3" s="21">
        <v>9.6301000000000005</v>
      </c>
      <c r="H3" s="21">
        <v>1.4806999999999999</v>
      </c>
      <c r="I3" s="80">
        <f t="shared" si="0"/>
        <v>2</v>
      </c>
      <c r="J3" s="33">
        <v>2.9125999999999999</v>
      </c>
      <c r="K3" s="33">
        <v>0.36699999999999999</v>
      </c>
      <c r="L3" s="73">
        <f t="shared" si="1"/>
        <v>1</v>
      </c>
      <c r="M3" t="s">
        <v>229</v>
      </c>
      <c r="P3" t="str">
        <f>D3</f>
        <v>ROS</v>
      </c>
      <c r="Q3" s="10">
        <f>E3</f>
        <v>2015</v>
      </c>
      <c r="R3" s="10" t="str">
        <f t="shared" ref="R3:R66" si="2">CONCATENATE(P3," (",F3,")")</f>
        <v>ROS (29)</v>
      </c>
      <c r="S3" s="88" t="str">
        <f t="shared" ref="S3:S66" si="3">CONCATENATE("Adult ", TEXT(G3,"0.0"),"±", TEXT(H3,"0.0"))</f>
        <v>Adult 9.6±1.5</v>
      </c>
      <c r="T3" s="88" t="str">
        <f t="shared" ref="T3:T66" si="4">CONCATENATE("Juvenile ", TEXT(J3,"0.0"),"±", TEXT(K3,"0.0"))</f>
        <v>Juvenile 2.9±0.4</v>
      </c>
      <c r="V3" s="88" t="s">
        <v>259</v>
      </c>
      <c r="W3" s="88" t="s">
        <v>244</v>
      </c>
      <c r="X3" s="88" t="s">
        <v>251</v>
      </c>
      <c r="Y3" s="88"/>
      <c r="Z3" s="95" t="s">
        <v>242</v>
      </c>
      <c r="AA3" s="86" t="s">
        <v>244</v>
      </c>
      <c r="AB3" s="86" t="s">
        <v>245</v>
      </c>
      <c r="AC3" s="95" t="s">
        <v>246</v>
      </c>
      <c r="AD3" s="95" t="s">
        <v>247</v>
      </c>
      <c r="AE3" s="95" t="s">
        <v>248</v>
      </c>
      <c r="AF3" s="95" t="s">
        <v>249</v>
      </c>
      <c r="AG3" t="s">
        <v>250</v>
      </c>
      <c r="AH3" t="s">
        <v>267</v>
      </c>
      <c r="AI3" t="s">
        <v>270</v>
      </c>
      <c r="AJ3" t="s">
        <v>273</v>
      </c>
      <c r="AK3" t="s">
        <v>275</v>
      </c>
      <c r="AL3" t="s">
        <v>278</v>
      </c>
      <c r="AM3" s="95" t="s">
        <v>281</v>
      </c>
      <c r="AN3" s="95" t="s">
        <v>284</v>
      </c>
      <c r="AO3" s="95" t="s">
        <v>287</v>
      </c>
      <c r="AP3" s="95" t="s">
        <v>290</v>
      </c>
      <c r="AQ3" s="95" t="s">
        <v>293</v>
      </c>
      <c r="AR3" s="95" t="s">
        <v>296</v>
      </c>
      <c r="AS3" s="95" t="s">
        <v>299</v>
      </c>
      <c r="AT3" s="95" t="s">
        <v>302</v>
      </c>
      <c r="AU3" s="95" t="s">
        <v>305</v>
      </c>
      <c r="AV3" s="95" t="s">
        <v>308</v>
      </c>
      <c r="AW3" s="95" t="s">
        <v>310</v>
      </c>
      <c r="AX3" s="95" t="s">
        <v>313</v>
      </c>
      <c r="AY3" s="95" t="s">
        <v>316</v>
      </c>
      <c r="AZ3" s="95" t="s">
        <v>319</v>
      </c>
      <c r="BA3" s="95" t="s">
        <v>322</v>
      </c>
      <c r="BB3" s="95" t="s">
        <v>325</v>
      </c>
      <c r="BC3" s="95" t="s">
        <v>328</v>
      </c>
      <c r="BD3" s="95" t="s">
        <v>331</v>
      </c>
      <c r="BE3" s="95" t="s">
        <v>334</v>
      </c>
      <c r="BF3" s="95" t="s">
        <v>337</v>
      </c>
      <c r="BG3" s="95" t="s">
        <v>340</v>
      </c>
      <c r="BH3" s="95" t="s">
        <v>340</v>
      </c>
      <c r="BI3" s="95" t="s">
        <v>344</v>
      </c>
      <c r="BJ3" s="95" t="s">
        <v>347</v>
      </c>
      <c r="BK3" s="95" t="s">
        <v>350</v>
      </c>
      <c r="BL3" s="95" t="s">
        <v>353</v>
      </c>
      <c r="BM3" s="95" t="s">
        <v>356</v>
      </c>
      <c r="BN3" s="95" t="s">
        <v>359</v>
      </c>
      <c r="BO3" s="95" t="s">
        <v>362</v>
      </c>
      <c r="BP3" s="95" t="s">
        <v>365</v>
      </c>
      <c r="BQ3" s="95" t="s">
        <v>368</v>
      </c>
      <c r="BR3" s="95" t="s">
        <v>371</v>
      </c>
      <c r="BS3" s="95" t="s">
        <v>374</v>
      </c>
      <c r="BT3" s="95" t="s">
        <v>377</v>
      </c>
      <c r="BU3" s="95" t="s">
        <v>244</v>
      </c>
      <c r="BV3" s="95" t="s">
        <v>382</v>
      </c>
      <c r="BW3" s="95" t="s">
        <v>385</v>
      </c>
      <c r="BX3" s="95" t="s">
        <v>388</v>
      </c>
      <c r="BY3" s="95" t="s">
        <v>390</v>
      </c>
      <c r="BZ3" s="95" t="s">
        <v>392</v>
      </c>
      <c r="CA3" s="95" t="s">
        <v>395</v>
      </c>
      <c r="CB3" s="95" t="s">
        <v>398</v>
      </c>
      <c r="CC3" s="95" t="s">
        <v>401</v>
      </c>
      <c r="CD3" s="95" t="s">
        <v>404</v>
      </c>
      <c r="CE3" s="95" t="s">
        <v>407</v>
      </c>
      <c r="CF3" s="95" t="s">
        <v>410</v>
      </c>
      <c r="CG3" s="95" t="s">
        <v>413</v>
      </c>
      <c r="CH3" s="95" t="s">
        <v>416</v>
      </c>
      <c r="CI3" s="95" t="s">
        <v>419</v>
      </c>
      <c r="CJ3" s="95" t="s">
        <v>422</v>
      </c>
      <c r="CK3" s="95" t="s">
        <v>425</v>
      </c>
      <c r="CL3" s="95" t="s">
        <v>428</v>
      </c>
      <c r="CM3" s="95" t="s">
        <v>431</v>
      </c>
      <c r="CN3" s="95" t="s">
        <v>434</v>
      </c>
      <c r="CO3" s="95" t="s">
        <v>437</v>
      </c>
      <c r="CP3" s="95" t="s">
        <v>440</v>
      </c>
      <c r="CQ3" s="95" t="s">
        <v>443</v>
      </c>
      <c r="CR3" s="95" t="s">
        <v>446</v>
      </c>
      <c r="CS3" s="95" t="s">
        <v>449</v>
      </c>
      <c r="CT3" s="95" t="s">
        <v>452</v>
      </c>
      <c r="CU3" s="95" t="s">
        <v>455</v>
      </c>
      <c r="CV3" s="95" t="s">
        <v>458</v>
      </c>
    </row>
    <row r="4" spans="1:100" x14ac:dyDescent="0.2">
      <c r="A4">
        <v>3</v>
      </c>
      <c r="B4" t="s">
        <v>155</v>
      </c>
      <c r="C4" s="17" t="s">
        <v>159</v>
      </c>
      <c r="D4" s="17" t="s">
        <v>159</v>
      </c>
      <c r="E4" s="13">
        <v>2015</v>
      </c>
      <c r="F4" s="13">
        <v>18</v>
      </c>
      <c r="G4" s="30">
        <v>14.684900000000001</v>
      </c>
      <c r="H4" s="30">
        <v>1.7461</v>
      </c>
      <c r="I4" s="81">
        <f t="shared" si="0"/>
        <v>3</v>
      </c>
      <c r="J4" s="33">
        <v>2.8767</v>
      </c>
      <c r="K4" s="33">
        <v>0.5655</v>
      </c>
      <c r="L4" s="73">
        <f t="shared" si="1"/>
        <v>1</v>
      </c>
      <c r="M4" t="s">
        <v>229</v>
      </c>
      <c r="P4" t="str">
        <f t="shared" ref="P4:P67" si="5">D4</f>
        <v>SWA</v>
      </c>
      <c r="Q4" s="10">
        <f t="shared" ref="Q4:Q67" si="6">E4</f>
        <v>2015</v>
      </c>
      <c r="R4" s="10" t="str">
        <f t="shared" si="2"/>
        <v>SWA (18)</v>
      </c>
      <c r="S4" s="88" t="str">
        <f t="shared" si="3"/>
        <v>Adult 14.7±1.7</v>
      </c>
      <c r="T4" s="88" t="str">
        <f t="shared" si="4"/>
        <v>Juvenile 2.9±0.6</v>
      </c>
      <c r="V4" s="88" t="s">
        <v>260</v>
      </c>
      <c r="W4" s="88" t="s">
        <v>245</v>
      </c>
      <c r="X4" s="88" t="s">
        <v>252</v>
      </c>
      <c r="Y4" s="88"/>
      <c r="Z4" s="95" t="s">
        <v>243</v>
      </c>
      <c r="AA4" s="86" t="s">
        <v>251</v>
      </c>
      <c r="AB4" s="86" t="s">
        <v>252</v>
      </c>
      <c r="AC4" s="95" t="s">
        <v>253</v>
      </c>
      <c r="AD4" s="95" t="s">
        <v>254</v>
      </c>
      <c r="AE4" s="95" t="s">
        <v>255</v>
      </c>
      <c r="AF4" s="95" t="s">
        <v>256</v>
      </c>
      <c r="AG4" t="s">
        <v>257</v>
      </c>
      <c r="AH4" t="s">
        <v>268</v>
      </c>
      <c r="AI4" t="s">
        <v>271</v>
      </c>
      <c r="AJ4" t="s">
        <v>256</v>
      </c>
      <c r="AK4" t="s">
        <v>276</v>
      </c>
      <c r="AL4" t="s">
        <v>279</v>
      </c>
      <c r="AM4" s="95" t="s">
        <v>282</v>
      </c>
      <c r="AN4" s="95" t="s">
        <v>285</v>
      </c>
      <c r="AO4" s="95" t="s">
        <v>288</v>
      </c>
      <c r="AP4" s="95" t="s">
        <v>291</v>
      </c>
      <c r="AQ4" s="95" t="s">
        <v>294</v>
      </c>
      <c r="AR4" s="95" t="s">
        <v>297</v>
      </c>
      <c r="AS4" s="95" t="s">
        <v>300</v>
      </c>
      <c r="AT4" s="95" t="s">
        <v>303</v>
      </c>
      <c r="AU4" s="95" t="s">
        <v>306</v>
      </c>
      <c r="AV4" s="95" t="s">
        <v>291</v>
      </c>
      <c r="AW4" s="95" t="s">
        <v>311</v>
      </c>
      <c r="AX4" s="95" t="s">
        <v>314</v>
      </c>
      <c r="AY4" s="95" t="s">
        <v>317</v>
      </c>
      <c r="AZ4" s="95" t="s">
        <v>320</v>
      </c>
      <c r="BA4" s="95" t="s">
        <v>323</v>
      </c>
      <c r="BB4" s="95" t="s">
        <v>326</v>
      </c>
      <c r="BC4" s="95" t="s">
        <v>329</v>
      </c>
      <c r="BD4" s="95" t="s">
        <v>332</v>
      </c>
      <c r="BE4" s="95" t="s">
        <v>335</v>
      </c>
      <c r="BF4" s="95" t="s">
        <v>338</v>
      </c>
      <c r="BG4" s="95" t="s">
        <v>341</v>
      </c>
      <c r="BH4" s="95" t="s">
        <v>341</v>
      </c>
      <c r="BI4" s="95" t="s">
        <v>345</v>
      </c>
      <c r="BJ4" s="95" t="s">
        <v>348</v>
      </c>
      <c r="BK4" s="95" t="s">
        <v>351</v>
      </c>
      <c r="BL4" s="95" t="s">
        <v>354</v>
      </c>
      <c r="BM4" s="95" t="s">
        <v>357</v>
      </c>
      <c r="BN4" s="95" t="s">
        <v>360</v>
      </c>
      <c r="BO4" s="95" t="s">
        <v>363</v>
      </c>
      <c r="BP4" s="95" t="s">
        <v>366</v>
      </c>
      <c r="BQ4" s="95" t="s">
        <v>369</v>
      </c>
      <c r="BR4" s="95" t="s">
        <v>372</v>
      </c>
      <c r="BS4" s="95" t="s">
        <v>375</v>
      </c>
      <c r="BT4" s="95" t="s">
        <v>378</v>
      </c>
      <c r="BU4" s="95" t="s">
        <v>380</v>
      </c>
      <c r="BV4" s="95" t="s">
        <v>383</v>
      </c>
      <c r="BW4" s="95" t="s">
        <v>386</v>
      </c>
      <c r="BX4" s="95" t="s">
        <v>372</v>
      </c>
      <c r="BY4" s="95" t="s">
        <v>372</v>
      </c>
      <c r="BZ4" s="95" t="s">
        <v>393</v>
      </c>
      <c r="CA4" s="95" t="s">
        <v>396</v>
      </c>
      <c r="CB4" s="95" t="s">
        <v>399</v>
      </c>
      <c r="CC4" s="95" t="s">
        <v>402</v>
      </c>
      <c r="CD4" s="95" t="s">
        <v>405</v>
      </c>
      <c r="CE4" s="95" t="s">
        <v>408</v>
      </c>
      <c r="CF4" s="95" t="s">
        <v>411</v>
      </c>
      <c r="CG4" s="95" t="s">
        <v>414</v>
      </c>
      <c r="CH4" s="95" t="s">
        <v>417</v>
      </c>
      <c r="CI4" s="95" t="s">
        <v>420</v>
      </c>
      <c r="CJ4" s="95" t="s">
        <v>423</v>
      </c>
      <c r="CK4" s="95" t="s">
        <v>426</v>
      </c>
      <c r="CL4" s="95" t="s">
        <v>429</v>
      </c>
      <c r="CM4" s="95" t="s">
        <v>432</v>
      </c>
      <c r="CN4" s="95" t="s">
        <v>435</v>
      </c>
      <c r="CO4" s="95" t="s">
        <v>438</v>
      </c>
      <c r="CP4" s="95" t="s">
        <v>441</v>
      </c>
      <c r="CQ4" s="95" t="s">
        <v>444</v>
      </c>
      <c r="CR4" s="95" t="s">
        <v>447</v>
      </c>
      <c r="CS4" s="95" t="s">
        <v>450</v>
      </c>
      <c r="CT4" s="95" t="s">
        <v>453</v>
      </c>
      <c r="CU4" s="95" t="s">
        <v>456</v>
      </c>
      <c r="CV4" s="95" t="s">
        <v>459</v>
      </c>
    </row>
    <row r="5" spans="1:100" x14ac:dyDescent="0.2">
      <c r="A5">
        <v>4</v>
      </c>
      <c r="B5" t="s">
        <v>155</v>
      </c>
      <c r="C5" s="17" t="s">
        <v>160</v>
      </c>
      <c r="D5" s="17" t="s">
        <v>160</v>
      </c>
      <c r="E5" s="13">
        <v>2015</v>
      </c>
      <c r="F5" s="13">
        <v>21</v>
      </c>
      <c r="G5" s="31">
        <v>19.0242</v>
      </c>
      <c r="H5" s="31">
        <v>2.1012</v>
      </c>
      <c r="I5" s="82">
        <f t="shared" si="0"/>
        <v>4</v>
      </c>
      <c r="J5" s="54">
        <v>7.8502000000000001</v>
      </c>
      <c r="K5" s="54">
        <v>1.2595000000000001</v>
      </c>
      <c r="L5" s="72">
        <f t="shared" si="1"/>
        <v>3</v>
      </c>
      <c r="M5" t="s">
        <v>229</v>
      </c>
      <c r="P5" t="str">
        <f t="shared" si="5"/>
        <v>TAU</v>
      </c>
      <c r="Q5" s="10">
        <f t="shared" si="6"/>
        <v>2015</v>
      </c>
      <c r="R5" s="10" t="str">
        <f t="shared" si="2"/>
        <v>TAU (21)</v>
      </c>
      <c r="S5" s="88" t="str">
        <f t="shared" si="3"/>
        <v>Adult 19.0±2.1</v>
      </c>
      <c r="T5" s="88" t="str">
        <f t="shared" si="4"/>
        <v>Juvenile 7.9±1.3</v>
      </c>
      <c r="V5" t="s">
        <v>261</v>
      </c>
      <c r="W5" t="s">
        <v>246</v>
      </c>
      <c r="X5" t="s">
        <v>253</v>
      </c>
    </row>
    <row r="6" spans="1:100" x14ac:dyDescent="0.2">
      <c r="A6">
        <v>5</v>
      </c>
      <c r="B6" t="s">
        <v>155</v>
      </c>
      <c r="C6" s="17" t="s">
        <v>154</v>
      </c>
      <c r="D6" s="17" t="s">
        <v>154</v>
      </c>
      <c r="E6" s="13">
        <v>2015</v>
      </c>
      <c r="F6" s="13">
        <v>89</v>
      </c>
      <c r="G6" s="30">
        <v>11.351699999999999</v>
      </c>
      <c r="H6" s="30">
        <v>0.84550000000000003</v>
      </c>
      <c r="I6" s="81">
        <f t="shared" si="0"/>
        <v>3</v>
      </c>
      <c r="J6" s="22">
        <v>3.1737000000000002</v>
      </c>
      <c r="K6" s="22">
        <v>0.29370000000000002</v>
      </c>
      <c r="L6" s="74">
        <f t="shared" si="1"/>
        <v>2</v>
      </c>
      <c r="M6" t="s">
        <v>229</v>
      </c>
      <c r="P6" t="str">
        <f t="shared" si="5"/>
        <v>TUT</v>
      </c>
      <c r="Q6" s="10">
        <f t="shared" si="6"/>
        <v>2015</v>
      </c>
      <c r="R6" s="10" t="str">
        <f t="shared" si="2"/>
        <v>TUT (89)</v>
      </c>
      <c r="S6" s="88" t="str">
        <f t="shared" si="3"/>
        <v>Adult 11.4±0.8</v>
      </c>
      <c r="T6" s="88" t="str">
        <f t="shared" si="4"/>
        <v>Juvenile 3.2±0.3</v>
      </c>
      <c r="V6" t="s">
        <v>262</v>
      </c>
      <c r="W6" t="s">
        <v>247</v>
      </c>
      <c r="X6" t="s">
        <v>254</v>
      </c>
    </row>
    <row r="7" spans="1:100" x14ac:dyDescent="0.2">
      <c r="A7">
        <v>6</v>
      </c>
      <c r="B7" t="s">
        <v>155</v>
      </c>
      <c r="C7" s="17" t="s">
        <v>158</v>
      </c>
      <c r="D7" s="17" t="s">
        <v>161</v>
      </c>
      <c r="E7" s="13">
        <v>2015</v>
      </c>
      <c r="F7" s="13">
        <v>18</v>
      </c>
      <c r="G7" s="21">
        <v>7.7405999999999997</v>
      </c>
      <c r="H7" s="21">
        <v>1.9887999999999999</v>
      </c>
      <c r="I7" s="80">
        <f t="shared" si="0"/>
        <v>2</v>
      </c>
      <c r="J7" s="33">
        <v>2.6589999999999998</v>
      </c>
      <c r="K7" s="33">
        <v>0.48730000000000001</v>
      </c>
      <c r="L7" s="73">
        <f t="shared" si="1"/>
        <v>1</v>
      </c>
      <c r="M7" t="s">
        <v>229</v>
      </c>
      <c r="P7" t="str">
        <f t="shared" si="5"/>
        <v>ROSOTH</v>
      </c>
      <c r="Q7" s="10">
        <f t="shared" si="6"/>
        <v>2015</v>
      </c>
      <c r="R7" s="10" t="str">
        <f t="shared" si="2"/>
        <v>ROSOTH (18)</v>
      </c>
      <c r="S7" s="88" t="str">
        <f t="shared" si="3"/>
        <v>Adult 7.7±2.0</v>
      </c>
      <c r="T7" s="88" t="str">
        <f t="shared" si="4"/>
        <v>Juvenile 2.7±0.5</v>
      </c>
      <c r="V7" t="s">
        <v>263</v>
      </c>
      <c r="W7" t="s">
        <v>248</v>
      </c>
      <c r="X7" t="s">
        <v>255</v>
      </c>
    </row>
    <row r="8" spans="1:100" x14ac:dyDescent="0.2">
      <c r="A8">
        <v>7</v>
      </c>
      <c r="B8" t="s">
        <v>155</v>
      </c>
      <c r="C8" s="17" t="s">
        <v>158</v>
      </c>
      <c r="D8" s="17" t="s">
        <v>162</v>
      </c>
      <c r="E8" s="13">
        <v>2015</v>
      </c>
      <c r="F8" s="13">
        <v>11</v>
      </c>
      <c r="G8" s="30">
        <v>13.959099999999999</v>
      </c>
      <c r="H8" s="30">
        <v>1.7272000000000001</v>
      </c>
      <c r="I8" s="81">
        <f t="shared" si="0"/>
        <v>3</v>
      </c>
      <c r="J8" s="22">
        <v>3.4935999999999998</v>
      </c>
      <c r="K8" s="22">
        <v>0.46110000000000001</v>
      </c>
      <c r="L8" s="74">
        <f t="shared" si="1"/>
        <v>2</v>
      </c>
      <c r="M8" t="s">
        <v>229</v>
      </c>
      <c r="P8" t="str">
        <f t="shared" si="5"/>
        <v>ROSMPA</v>
      </c>
      <c r="Q8" s="10">
        <f t="shared" si="6"/>
        <v>2015</v>
      </c>
      <c r="R8" s="10" t="str">
        <f t="shared" si="2"/>
        <v>ROSMPA (11)</v>
      </c>
      <c r="S8" s="88" t="str">
        <f t="shared" si="3"/>
        <v>Adult 14.0±1.7</v>
      </c>
      <c r="T8" s="88" t="str">
        <f t="shared" si="4"/>
        <v>Juvenile 3.5±0.5</v>
      </c>
      <c r="V8" t="s">
        <v>264</v>
      </c>
      <c r="W8" t="s">
        <v>249</v>
      </c>
      <c r="X8" t="s">
        <v>256</v>
      </c>
    </row>
    <row r="9" spans="1:100" x14ac:dyDescent="0.2">
      <c r="A9">
        <v>8</v>
      </c>
      <c r="B9" t="s">
        <v>155</v>
      </c>
      <c r="C9" s="17" t="s">
        <v>154</v>
      </c>
      <c r="D9" s="17" t="s">
        <v>148</v>
      </c>
      <c r="E9" s="13">
        <v>2015</v>
      </c>
      <c r="F9" s="13">
        <v>23</v>
      </c>
      <c r="G9" s="30">
        <v>13.5084</v>
      </c>
      <c r="H9" s="30">
        <v>1.4430000000000001</v>
      </c>
      <c r="I9" s="81">
        <f t="shared" si="0"/>
        <v>3</v>
      </c>
      <c r="J9" s="22">
        <v>3.2254999999999998</v>
      </c>
      <c r="K9" s="22">
        <v>0.71230000000000004</v>
      </c>
      <c r="L9" s="74">
        <f t="shared" si="1"/>
        <v>2</v>
      </c>
      <c r="M9" t="s">
        <v>229</v>
      </c>
      <c r="P9" t="str">
        <f t="shared" si="5"/>
        <v>TUTNE2</v>
      </c>
      <c r="Q9" s="10">
        <f t="shared" si="6"/>
        <v>2015</v>
      </c>
      <c r="R9" s="10" t="str">
        <f t="shared" si="2"/>
        <v>TUTNE2 (23)</v>
      </c>
      <c r="S9" s="88" t="str">
        <f t="shared" si="3"/>
        <v>Adult 13.5±1.4</v>
      </c>
      <c r="T9" s="88" t="str">
        <f t="shared" si="4"/>
        <v>Juvenile 3.2±0.7</v>
      </c>
      <c r="V9" t="s">
        <v>265</v>
      </c>
      <c r="W9" t="s">
        <v>250</v>
      </c>
      <c r="X9" t="s">
        <v>257</v>
      </c>
    </row>
    <row r="10" spans="1:100" x14ac:dyDescent="0.2">
      <c r="A10">
        <v>9</v>
      </c>
      <c r="B10" t="s">
        <v>155</v>
      </c>
      <c r="C10" s="17" t="s">
        <v>154</v>
      </c>
      <c r="D10" s="17" t="s">
        <v>149</v>
      </c>
      <c r="E10" s="13">
        <v>2015</v>
      </c>
      <c r="F10" s="13">
        <v>10</v>
      </c>
      <c r="G10" s="21">
        <v>6.2176</v>
      </c>
      <c r="H10" s="21">
        <v>1.2608999999999999</v>
      </c>
      <c r="I10" s="80">
        <f t="shared" si="0"/>
        <v>2</v>
      </c>
      <c r="J10" s="22">
        <v>3.3294000000000001</v>
      </c>
      <c r="K10" s="22">
        <v>0.84760000000000002</v>
      </c>
      <c r="L10" s="74">
        <f t="shared" si="1"/>
        <v>2</v>
      </c>
      <c r="M10" t="s">
        <v>229</v>
      </c>
      <c r="P10" t="str">
        <f t="shared" si="5"/>
        <v>TUTNEAB</v>
      </c>
      <c r="Q10" s="10">
        <f t="shared" si="6"/>
        <v>2015</v>
      </c>
      <c r="R10" s="10" t="str">
        <f t="shared" si="2"/>
        <v>TUTNEAB (10)</v>
      </c>
      <c r="S10" s="88" t="str">
        <f t="shared" si="3"/>
        <v>Adult 6.2±1.3</v>
      </c>
      <c r="T10" s="88" t="str">
        <f t="shared" si="4"/>
        <v>Juvenile 3.3±0.8</v>
      </c>
      <c r="V10" t="s">
        <v>266</v>
      </c>
      <c r="W10" t="s">
        <v>267</v>
      </c>
      <c r="X10" t="s">
        <v>268</v>
      </c>
    </row>
    <row r="11" spans="1:100" x14ac:dyDescent="0.2">
      <c r="A11">
        <v>10</v>
      </c>
      <c r="B11" t="s">
        <v>155</v>
      </c>
      <c r="C11" s="17" t="s">
        <v>154</v>
      </c>
      <c r="D11" s="17" t="s">
        <v>150</v>
      </c>
      <c r="E11" s="13">
        <v>2015</v>
      </c>
      <c r="F11" s="13">
        <v>8</v>
      </c>
      <c r="G11" s="21">
        <v>9.8513999999999999</v>
      </c>
      <c r="H11" s="21">
        <v>1.6569</v>
      </c>
      <c r="I11" s="80">
        <f t="shared" si="0"/>
        <v>2</v>
      </c>
      <c r="J11" s="22">
        <v>3.1011000000000002</v>
      </c>
      <c r="K11" s="22">
        <v>0.76</v>
      </c>
      <c r="L11" s="74">
        <f t="shared" si="1"/>
        <v>2</v>
      </c>
      <c r="M11" t="s">
        <v>229</v>
      </c>
      <c r="P11" t="str">
        <f t="shared" si="5"/>
        <v>TUTNW</v>
      </c>
      <c r="Q11" s="10">
        <f t="shared" si="6"/>
        <v>2015</v>
      </c>
      <c r="R11" s="10" t="str">
        <f t="shared" si="2"/>
        <v>TUTNW (8)</v>
      </c>
      <c r="S11" s="88" t="str">
        <f t="shared" si="3"/>
        <v>Adult 9.9±1.7</v>
      </c>
      <c r="T11" s="88" t="str">
        <f t="shared" si="4"/>
        <v>Juvenile 3.1±0.8</v>
      </c>
      <c r="V11" t="s">
        <v>269</v>
      </c>
      <c r="W11" t="s">
        <v>270</v>
      </c>
      <c r="X11" t="s">
        <v>271</v>
      </c>
    </row>
    <row r="12" spans="1:100" x14ac:dyDescent="0.2">
      <c r="A12">
        <v>11</v>
      </c>
      <c r="B12" t="s">
        <v>155</v>
      </c>
      <c r="C12" s="17" t="s">
        <v>154</v>
      </c>
      <c r="D12" s="17" t="s">
        <v>151</v>
      </c>
      <c r="E12" s="13">
        <v>2015</v>
      </c>
      <c r="F12" s="13">
        <v>22</v>
      </c>
      <c r="G12" s="30">
        <v>10.1534</v>
      </c>
      <c r="H12" s="30">
        <v>1.9020999999999999</v>
      </c>
      <c r="I12" s="81">
        <f t="shared" si="0"/>
        <v>3</v>
      </c>
      <c r="J12" s="22">
        <v>3.5343</v>
      </c>
      <c r="K12" s="22">
        <v>0.46760000000000002</v>
      </c>
      <c r="L12" s="74">
        <f t="shared" si="1"/>
        <v>2</v>
      </c>
      <c r="M12" t="s">
        <v>229</v>
      </c>
      <c r="P12" t="str">
        <f t="shared" si="5"/>
        <v>TUTSE</v>
      </c>
      <c r="Q12" s="10">
        <f t="shared" si="6"/>
        <v>2015</v>
      </c>
      <c r="R12" s="10" t="str">
        <f t="shared" si="2"/>
        <v>TUTSE (22)</v>
      </c>
      <c r="S12" s="88" t="str">
        <f t="shared" si="3"/>
        <v>Adult 10.2±1.9</v>
      </c>
      <c r="T12" s="88" t="str">
        <f t="shared" si="4"/>
        <v>Juvenile 3.5±0.5</v>
      </c>
      <c r="V12" t="s">
        <v>272</v>
      </c>
      <c r="W12" t="s">
        <v>273</v>
      </c>
      <c r="X12" t="s">
        <v>256</v>
      </c>
    </row>
    <row r="13" spans="1:100" x14ac:dyDescent="0.2">
      <c r="A13">
        <v>12</v>
      </c>
      <c r="B13" t="s">
        <v>155</v>
      </c>
      <c r="C13" s="17" t="s">
        <v>154</v>
      </c>
      <c r="D13" s="17" t="s">
        <v>152</v>
      </c>
      <c r="E13" s="13">
        <v>2015</v>
      </c>
      <c r="F13" s="13">
        <v>13</v>
      </c>
      <c r="G13" s="30">
        <v>13.6265</v>
      </c>
      <c r="H13" s="30">
        <v>1.4833000000000001</v>
      </c>
      <c r="I13" s="81">
        <f t="shared" si="0"/>
        <v>3</v>
      </c>
      <c r="J13" s="33">
        <v>2.4424000000000001</v>
      </c>
      <c r="K13" s="33">
        <v>0.56440000000000001</v>
      </c>
      <c r="L13" s="73">
        <f t="shared" si="1"/>
        <v>1</v>
      </c>
      <c r="M13" t="s">
        <v>229</v>
      </c>
      <c r="P13" t="str">
        <f t="shared" si="5"/>
        <v>TUTSW2</v>
      </c>
      <c r="Q13" s="10">
        <f t="shared" si="6"/>
        <v>2015</v>
      </c>
      <c r="R13" s="10" t="str">
        <f t="shared" si="2"/>
        <v>TUTSW2 (13)</v>
      </c>
      <c r="S13" s="88" t="str">
        <f t="shared" si="3"/>
        <v>Adult 13.6±1.5</v>
      </c>
      <c r="T13" s="88" t="str">
        <f t="shared" si="4"/>
        <v>Juvenile 2.4±0.6</v>
      </c>
      <c r="V13" t="s">
        <v>274</v>
      </c>
      <c r="W13" t="s">
        <v>275</v>
      </c>
      <c r="X13" t="s">
        <v>276</v>
      </c>
    </row>
    <row r="14" spans="1:100" x14ac:dyDescent="0.2">
      <c r="A14">
        <v>13</v>
      </c>
      <c r="B14" t="s">
        <v>155</v>
      </c>
      <c r="C14" s="17" t="s">
        <v>154</v>
      </c>
      <c r="D14" s="17" t="s">
        <v>153</v>
      </c>
      <c r="E14" s="13">
        <v>2015</v>
      </c>
      <c r="F14" s="13">
        <v>13</v>
      </c>
      <c r="G14" s="30">
        <v>10.2723</v>
      </c>
      <c r="H14" s="30">
        <v>1.1621999999999999</v>
      </c>
      <c r="I14" s="81">
        <f t="shared" si="0"/>
        <v>3</v>
      </c>
      <c r="J14" s="33">
        <v>1.7483</v>
      </c>
      <c r="K14" s="33">
        <v>0.36</v>
      </c>
      <c r="L14" s="73">
        <f t="shared" si="1"/>
        <v>1</v>
      </c>
      <c r="M14" t="s">
        <v>229</v>
      </c>
      <c r="P14" t="str">
        <f t="shared" si="5"/>
        <v>TUTSWFA</v>
      </c>
      <c r="Q14" s="10">
        <f t="shared" si="6"/>
        <v>2015</v>
      </c>
      <c r="R14" s="10" t="str">
        <f t="shared" si="2"/>
        <v>TUTSWFA (13)</v>
      </c>
      <c r="S14" s="88" t="str">
        <f t="shared" si="3"/>
        <v>Adult 10.3±1.2</v>
      </c>
      <c r="T14" s="88" t="str">
        <f t="shared" si="4"/>
        <v>Juvenile 1.7±0.4</v>
      </c>
      <c r="V14" t="s">
        <v>277</v>
      </c>
      <c r="W14" t="s">
        <v>278</v>
      </c>
      <c r="X14" t="s">
        <v>279</v>
      </c>
    </row>
    <row r="15" spans="1:100" x14ac:dyDescent="0.2">
      <c r="A15">
        <v>14</v>
      </c>
      <c r="B15" t="s">
        <v>163</v>
      </c>
      <c r="C15" s="17" t="s">
        <v>191</v>
      </c>
      <c r="D15" s="17" t="s">
        <v>163</v>
      </c>
      <c r="E15" s="13">
        <v>2016</v>
      </c>
      <c r="F15">
        <v>31</v>
      </c>
      <c r="G15" s="30">
        <v>10.0808</v>
      </c>
      <c r="H15" s="30">
        <v>1.1580999999999999</v>
      </c>
      <c r="I15" s="81">
        <f t="shared" ref="I15:I44" si="7">TRUNC(G15/5)+1</f>
        <v>3</v>
      </c>
      <c r="J15" s="22">
        <v>5.0382999999999996</v>
      </c>
      <c r="K15" s="22">
        <v>0.85409999999999997</v>
      </c>
      <c r="L15" s="74">
        <f t="shared" ref="L15:L44" si="8">IF((TRUNC(J15/3)+1)&gt;5,5,(TRUNC(J15/3)+1))</f>
        <v>2</v>
      </c>
      <c r="M15" t="s">
        <v>229</v>
      </c>
      <c r="N15" s="18"/>
      <c r="P15" t="str">
        <f t="shared" si="5"/>
        <v>HAW</v>
      </c>
      <c r="Q15" s="10">
        <f t="shared" si="6"/>
        <v>2016</v>
      </c>
      <c r="R15" s="10" t="str">
        <f t="shared" si="2"/>
        <v>HAW (31)</v>
      </c>
      <c r="S15" s="88" t="str">
        <f t="shared" si="3"/>
        <v>Adult 10.1±1.2</v>
      </c>
      <c r="T15" s="88" t="str">
        <f t="shared" si="4"/>
        <v>Juvenile 5.0±0.9</v>
      </c>
      <c r="V15" t="s">
        <v>280</v>
      </c>
      <c r="W15" t="s">
        <v>281</v>
      </c>
      <c r="X15" t="s">
        <v>282</v>
      </c>
    </row>
    <row r="16" spans="1:100" x14ac:dyDescent="0.2">
      <c r="A16">
        <v>15</v>
      </c>
      <c r="B16" t="s">
        <v>163</v>
      </c>
      <c r="C16" s="17" t="s">
        <v>191</v>
      </c>
      <c r="D16" s="17" t="s">
        <v>171</v>
      </c>
      <c r="E16" s="13">
        <v>2016</v>
      </c>
      <c r="F16">
        <v>13</v>
      </c>
      <c r="G16" s="21">
        <v>8.7432999999999996</v>
      </c>
      <c r="H16" s="21">
        <v>1.673</v>
      </c>
      <c r="I16" s="80">
        <f t="shared" si="7"/>
        <v>2</v>
      </c>
      <c r="J16" s="22">
        <v>4.4997999999999996</v>
      </c>
      <c r="K16" s="22">
        <v>1.1489</v>
      </c>
      <c r="L16" s="74">
        <f t="shared" si="8"/>
        <v>2</v>
      </c>
      <c r="M16" t="s">
        <v>229</v>
      </c>
      <c r="N16" s="18"/>
      <c r="P16" t="str">
        <f t="shared" si="5"/>
        <v>HAWCM</v>
      </c>
      <c r="Q16" s="10">
        <f t="shared" si="6"/>
        <v>2016</v>
      </c>
      <c r="R16" s="10" t="str">
        <f t="shared" si="2"/>
        <v>HAWCM (13)</v>
      </c>
      <c r="S16" s="88" t="str">
        <f t="shared" si="3"/>
        <v>Adult 8.7±1.7</v>
      </c>
      <c r="T16" s="88" t="str">
        <f t="shared" si="4"/>
        <v>Juvenile 4.5±1.1</v>
      </c>
      <c r="V16" t="s">
        <v>283</v>
      </c>
      <c r="W16" t="s">
        <v>284</v>
      </c>
      <c r="X16" t="s">
        <v>285</v>
      </c>
    </row>
    <row r="17" spans="1:24" x14ac:dyDescent="0.2">
      <c r="A17">
        <v>16</v>
      </c>
      <c r="B17" t="s">
        <v>163</v>
      </c>
      <c r="C17" s="17" t="s">
        <v>191</v>
      </c>
      <c r="D17" s="17" t="s">
        <v>172</v>
      </c>
      <c r="E17" s="13">
        <v>2016</v>
      </c>
      <c r="F17">
        <v>18</v>
      </c>
      <c r="G17" s="30">
        <v>12.675700000000001</v>
      </c>
      <c r="H17" s="30">
        <v>1.0289999999999999</v>
      </c>
      <c r="I17" s="81">
        <f t="shared" si="7"/>
        <v>3</v>
      </c>
      <c r="J17" s="54">
        <v>6.0829000000000004</v>
      </c>
      <c r="K17" s="54">
        <v>1.1563000000000001</v>
      </c>
      <c r="L17" s="72">
        <f t="shared" si="8"/>
        <v>3</v>
      </c>
      <c r="M17" t="s">
        <v>229</v>
      </c>
      <c r="N17" s="17" t="s">
        <v>231</v>
      </c>
      <c r="P17" t="str">
        <f t="shared" si="5"/>
        <v>HAWCR</v>
      </c>
      <c r="Q17" s="10">
        <f t="shared" si="6"/>
        <v>2016</v>
      </c>
      <c r="R17" s="10" t="str">
        <f t="shared" si="2"/>
        <v>HAWCR (18)</v>
      </c>
      <c r="S17" s="88" t="str">
        <f t="shared" si="3"/>
        <v>Adult 12.7±1.0</v>
      </c>
      <c r="T17" s="88" t="str">
        <f t="shared" si="4"/>
        <v>Juvenile 6.1±1.2</v>
      </c>
      <c r="V17" t="s">
        <v>286</v>
      </c>
      <c r="W17" t="s">
        <v>287</v>
      </c>
      <c r="X17" t="s">
        <v>288</v>
      </c>
    </row>
    <row r="18" spans="1:24" x14ac:dyDescent="0.2">
      <c r="A18">
        <v>17</v>
      </c>
      <c r="B18" t="s">
        <v>163</v>
      </c>
      <c r="C18" s="17" t="s">
        <v>191</v>
      </c>
      <c r="D18" s="17" t="s">
        <v>170</v>
      </c>
      <c r="E18" s="13">
        <v>2016</v>
      </c>
      <c r="F18">
        <v>11</v>
      </c>
      <c r="G18" s="30">
        <v>10.252599999999999</v>
      </c>
      <c r="H18" s="30">
        <v>0.61719999999999997</v>
      </c>
      <c r="I18" s="81">
        <f t="shared" si="7"/>
        <v>3</v>
      </c>
      <c r="J18" s="22">
        <v>4.5507</v>
      </c>
      <c r="K18" s="22">
        <v>0.69399999999999995</v>
      </c>
      <c r="L18" s="74">
        <f t="shared" si="8"/>
        <v>2</v>
      </c>
      <c r="M18" t="s">
        <v>229</v>
      </c>
      <c r="N18" s="18"/>
      <c r="P18" t="str">
        <f t="shared" si="5"/>
        <v>KAH</v>
      </c>
      <c r="Q18" s="10">
        <f t="shared" si="6"/>
        <v>2016</v>
      </c>
      <c r="R18" s="10" t="str">
        <f t="shared" si="2"/>
        <v>KAH (11)</v>
      </c>
      <c r="S18" s="88" t="str">
        <f t="shared" si="3"/>
        <v>Adult 10.3±0.6</v>
      </c>
      <c r="T18" s="88" t="str">
        <f t="shared" si="4"/>
        <v>Juvenile 4.6±0.7</v>
      </c>
      <c r="V18" t="s">
        <v>289</v>
      </c>
      <c r="W18" t="s">
        <v>290</v>
      </c>
      <c r="X18" t="s">
        <v>291</v>
      </c>
    </row>
    <row r="19" spans="1:24" x14ac:dyDescent="0.2">
      <c r="A19">
        <v>18</v>
      </c>
      <c r="B19" t="s">
        <v>163</v>
      </c>
      <c r="C19" s="17" t="s">
        <v>191</v>
      </c>
      <c r="D19" s="17" t="s">
        <v>189</v>
      </c>
      <c r="E19" s="13">
        <v>2016</v>
      </c>
      <c r="F19">
        <v>6</v>
      </c>
      <c r="G19" s="30">
        <v>12.324999999999999</v>
      </c>
      <c r="H19" s="30">
        <v>1.3017000000000001</v>
      </c>
      <c r="I19" s="81">
        <f t="shared" si="7"/>
        <v>3</v>
      </c>
      <c r="J19" s="22">
        <v>4.0278</v>
      </c>
      <c r="K19" s="22">
        <v>1.2789999999999999</v>
      </c>
      <c r="L19" s="74">
        <f t="shared" si="8"/>
        <v>2</v>
      </c>
      <c r="M19" t="s">
        <v>229</v>
      </c>
      <c r="N19" s="18"/>
      <c r="P19" t="str">
        <f t="shared" si="5"/>
        <v>KAHCRNO</v>
      </c>
      <c r="Q19" s="10">
        <f t="shared" si="6"/>
        <v>2016</v>
      </c>
      <c r="R19" s="10" t="str">
        <f t="shared" si="2"/>
        <v>KAHCRNO (6)</v>
      </c>
      <c r="S19" s="88" t="str">
        <f t="shared" si="3"/>
        <v>Adult 12.3±1.3</v>
      </c>
      <c r="T19" s="88" t="str">
        <f t="shared" si="4"/>
        <v>Juvenile 4.0±1.3</v>
      </c>
      <c r="V19" t="s">
        <v>292</v>
      </c>
      <c r="W19" t="s">
        <v>293</v>
      </c>
      <c r="X19" t="s">
        <v>294</v>
      </c>
    </row>
    <row r="20" spans="1:24" x14ac:dyDescent="0.2">
      <c r="A20">
        <v>19</v>
      </c>
      <c r="B20" t="s">
        <v>163</v>
      </c>
      <c r="C20" s="17" t="s">
        <v>191</v>
      </c>
      <c r="D20" s="17" t="s">
        <v>190</v>
      </c>
      <c r="E20" s="13">
        <v>2016</v>
      </c>
      <c r="F20">
        <v>5</v>
      </c>
      <c r="G20" s="21">
        <v>8.4722000000000008</v>
      </c>
      <c r="H20" s="21">
        <v>0.25679999999999997</v>
      </c>
      <c r="I20" s="80">
        <f t="shared" si="7"/>
        <v>2</v>
      </c>
      <c r="J20" s="22">
        <v>5</v>
      </c>
      <c r="K20" s="22">
        <v>0.6764</v>
      </c>
      <c r="L20" s="74">
        <f t="shared" si="8"/>
        <v>2</v>
      </c>
      <c r="M20" t="s">
        <v>229</v>
      </c>
      <c r="N20" s="18"/>
      <c r="P20" t="str">
        <f t="shared" si="5"/>
        <v>KAHCRSO</v>
      </c>
      <c r="Q20" s="10">
        <f t="shared" si="6"/>
        <v>2016</v>
      </c>
      <c r="R20" s="10" t="str">
        <f t="shared" si="2"/>
        <v>KAHCRSO (5)</v>
      </c>
      <c r="S20" s="88" t="str">
        <f t="shared" si="3"/>
        <v>Adult 8.5±0.3</v>
      </c>
      <c r="T20" s="88" t="str">
        <f t="shared" si="4"/>
        <v>Juvenile 5.0±0.7</v>
      </c>
      <c r="V20" t="s">
        <v>295</v>
      </c>
      <c r="W20" t="s">
        <v>296</v>
      </c>
      <c r="X20" t="s">
        <v>297</v>
      </c>
    </row>
    <row r="21" spans="1:24" x14ac:dyDescent="0.2">
      <c r="A21">
        <v>20</v>
      </c>
      <c r="B21" t="s">
        <v>163</v>
      </c>
      <c r="C21" s="17" t="s">
        <v>191</v>
      </c>
      <c r="D21" s="17" t="s">
        <v>164</v>
      </c>
      <c r="E21" s="13">
        <v>2016</v>
      </c>
      <c r="F21">
        <v>17</v>
      </c>
      <c r="G21" s="29">
        <v>4.6733000000000002</v>
      </c>
      <c r="H21" s="29">
        <v>1.1856</v>
      </c>
      <c r="I21" s="83">
        <f t="shared" si="7"/>
        <v>1</v>
      </c>
      <c r="J21" s="22">
        <v>5.5335999999999999</v>
      </c>
      <c r="K21" s="22">
        <v>1.5875999999999999</v>
      </c>
      <c r="L21" s="74">
        <f t="shared" si="8"/>
        <v>2</v>
      </c>
      <c r="M21" t="s">
        <v>229</v>
      </c>
      <c r="N21" s="18"/>
      <c r="P21" t="str">
        <f t="shared" si="5"/>
        <v>KAU</v>
      </c>
      <c r="Q21" s="10">
        <f t="shared" si="6"/>
        <v>2016</v>
      </c>
      <c r="R21" s="10" t="str">
        <f t="shared" si="2"/>
        <v>KAU (17)</v>
      </c>
      <c r="S21" s="88" t="str">
        <f t="shared" si="3"/>
        <v>Adult 4.7±1.2</v>
      </c>
      <c r="T21" s="88" t="str">
        <f t="shared" si="4"/>
        <v>Juvenile 5.5±1.6</v>
      </c>
      <c r="V21" t="s">
        <v>298</v>
      </c>
      <c r="W21" t="s">
        <v>299</v>
      </c>
      <c r="X21" t="s">
        <v>300</v>
      </c>
    </row>
    <row r="22" spans="1:24" x14ac:dyDescent="0.2">
      <c r="A22">
        <v>21</v>
      </c>
      <c r="B22" t="s">
        <v>163</v>
      </c>
      <c r="C22" s="17" t="s">
        <v>191</v>
      </c>
      <c r="D22" s="17" t="s">
        <v>173</v>
      </c>
      <c r="E22" s="13">
        <v>2016</v>
      </c>
      <c r="F22">
        <v>11</v>
      </c>
      <c r="G22" s="29">
        <v>4.1711999999999998</v>
      </c>
      <c r="H22" s="29">
        <v>0.62390000000000001</v>
      </c>
      <c r="I22" s="83">
        <f t="shared" si="7"/>
        <v>1</v>
      </c>
      <c r="J22" s="22">
        <v>4.2332999999999998</v>
      </c>
      <c r="K22" s="22">
        <v>1.1527000000000001</v>
      </c>
      <c r="L22" s="74">
        <f t="shared" si="8"/>
        <v>2</v>
      </c>
      <c r="M22" t="s">
        <v>229</v>
      </c>
      <c r="N22" s="18"/>
      <c r="P22" t="str">
        <f t="shared" si="5"/>
        <v>KAUSIEA</v>
      </c>
      <c r="Q22" s="10">
        <f t="shared" si="6"/>
        <v>2016</v>
      </c>
      <c r="R22" s="10" t="str">
        <f t="shared" si="2"/>
        <v>KAUSIEA (11)</v>
      </c>
      <c r="S22" s="88" t="str">
        <f t="shared" si="3"/>
        <v>Adult 4.2±0.6</v>
      </c>
      <c r="T22" s="88" t="str">
        <f t="shared" si="4"/>
        <v>Juvenile 4.2±1.2</v>
      </c>
      <c r="V22" t="s">
        <v>301</v>
      </c>
      <c r="W22" t="s">
        <v>302</v>
      </c>
      <c r="X22" t="s">
        <v>303</v>
      </c>
    </row>
    <row r="23" spans="1:24" x14ac:dyDescent="0.2">
      <c r="A23">
        <v>22</v>
      </c>
      <c r="B23" t="s">
        <v>163</v>
      </c>
      <c r="C23" s="17" t="s">
        <v>191</v>
      </c>
      <c r="D23" s="17" t="s">
        <v>174</v>
      </c>
      <c r="E23" s="13">
        <v>2016</v>
      </c>
      <c r="F23">
        <v>6</v>
      </c>
      <c r="G23" s="21">
        <v>5.5541999999999998</v>
      </c>
      <c r="H23" s="21">
        <v>3.0764</v>
      </c>
      <c r="I23" s="80">
        <f t="shared" si="7"/>
        <v>2</v>
      </c>
      <c r="J23" s="54">
        <v>7.8144999999999998</v>
      </c>
      <c r="K23" s="54">
        <v>3.8769999999999998</v>
      </c>
      <c r="L23" s="72">
        <f t="shared" si="8"/>
        <v>3</v>
      </c>
      <c r="M23" t="s">
        <v>229</v>
      </c>
      <c r="N23" s="18"/>
      <c r="P23" t="str">
        <f t="shared" si="5"/>
        <v>KAUSINA</v>
      </c>
      <c r="Q23" s="10">
        <f t="shared" si="6"/>
        <v>2016</v>
      </c>
      <c r="R23" s="10" t="str">
        <f t="shared" si="2"/>
        <v>KAUSINA (6)</v>
      </c>
      <c r="S23" s="88" t="str">
        <f t="shared" si="3"/>
        <v>Adult 5.6±3.1</v>
      </c>
      <c r="T23" s="88" t="str">
        <f t="shared" si="4"/>
        <v>Juvenile 7.8±3.9</v>
      </c>
      <c r="V23" t="s">
        <v>304</v>
      </c>
      <c r="W23" t="s">
        <v>305</v>
      </c>
      <c r="X23" t="s">
        <v>306</v>
      </c>
    </row>
    <row r="24" spans="1:24" x14ac:dyDescent="0.2">
      <c r="A24">
        <v>23</v>
      </c>
      <c r="B24" t="s">
        <v>163</v>
      </c>
      <c r="C24" s="17" t="s">
        <v>191</v>
      </c>
      <c r="D24" s="17" t="s">
        <v>165</v>
      </c>
      <c r="E24" s="13">
        <v>2016</v>
      </c>
      <c r="F24">
        <v>15</v>
      </c>
      <c r="G24" s="30">
        <v>11.152799999999999</v>
      </c>
      <c r="H24" s="30">
        <v>2.3904000000000001</v>
      </c>
      <c r="I24" s="81">
        <f t="shared" si="7"/>
        <v>3</v>
      </c>
      <c r="J24" s="22">
        <v>4.6269999999999998</v>
      </c>
      <c r="K24" s="22">
        <v>0.73619999999999997</v>
      </c>
      <c r="L24" s="74">
        <f t="shared" si="8"/>
        <v>2</v>
      </c>
      <c r="M24" t="s">
        <v>229</v>
      </c>
      <c r="N24" s="18"/>
      <c r="P24" t="str">
        <f t="shared" si="5"/>
        <v>LAN</v>
      </c>
      <c r="Q24" s="10">
        <f t="shared" si="6"/>
        <v>2016</v>
      </c>
      <c r="R24" s="10" t="str">
        <f t="shared" si="2"/>
        <v>LAN (15)</v>
      </c>
      <c r="S24" s="88" t="str">
        <f t="shared" si="3"/>
        <v>Adult 11.2±2.4</v>
      </c>
      <c r="T24" s="88" t="str">
        <f t="shared" si="4"/>
        <v>Juvenile 4.6±0.7</v>
      </c>
      <c r="V24" t="s">
        <v>307</v>
      </c>
      <c r="W24" t="s">
        <v>308</v>
      </c>
      <c r="X24" t="s">
        <v>291</v>
      </c>
    </row>
    <row r="25" spans="1:24" x14ac:dyDescent="0.2">
      <c r="A25">
        <v>24</v>
      </c>
      <c r="B25" t="s">
        <v>163</v>
      </c>
      <c r="C25" s="17" t="s">
        <v>191</v>
      </c>
      <c r="D25" s="17" t="s">
        <v>175</v>
      </c>
      <c r="E25" s="13">
        <v>2016</v>
      </c>
      <c r="F25">
        <v>11</v>
      </c>
      <c r="G25" s="30">
        <v>13.9481</v>
      </c>
      <c r="H25" s="30">
        <v>1.7153</v>
      </c>
      <c r="I25" s="81">
        <f t="shared" si="7"/>
        <v>3</v>
      </c>
      <c r="J25" s="22">
        <v>5.8486000000000002</v>
      </c>
      <c r="K25" s="22">
        <v>1.2729999999999999</v>
      </c>
      <c r="L25" s="74">
        <f t="shared" si="8"/>
        <v>2</v>
      </c>
      <c r="M25" t="s">
        <v>229</v>
      </c>
      <c r="N25" s="18"/>
      <c r="P25" t="str">
        <f t="shared" si="5"/>
        <v>LANCMSO</v>
      </c>
      <c r="Q25" s="10">
        <f t="shared" si="6"/>
        <v>2016</v>
      </c>
      <c r="R25" s="10" t="str">
        <f t="shared" si="2"/>
        <v>LANCMSO (11)</v>
      </c>
      <c r="S25" s="88" t="str">
        <f t="shared" si="3"/>
        <v>Adult 13.9±1.7</v>
      </c>
      <c r="T25" s="88" t="str">
        <f t="shared" si="4"/>
        <v>Juvenile 5.8±1.3</v>
      </c>
      <c r="V25" t="s">
        <v>309</v>
      </c>
      <c r="W25" t="s">
        <v>310</v>
      </c>
      <c r="X25" t="s">
        <v>311</v>
      </c>
    </row>
    <row r="26" spans="1:24" x14ac:dyDescent="0.2">
      <c r="A26">
        <v>25</v>
      </c>
      <c r="B26" t="s">
        <v>163</v>
      </c>
      <c r="C26" s="17" t="s">
        <v>191</v>
      </c>
      <c r="D26" s="17" t="s">
        <v>176</v>
      </c>
      <c r="E26" s="13">
        <v>2016</v>
      </c>
      <c r="F26">
        <v>4</v>
      </c>
      <c r="G26" s="21">
        <v>8.4356000000000009</v>
      </c>
      <c r="H26" s="21">
        <v>4.4093</v>
      </c>
      <c r="I26" s="80">
        <f t="shared" si="7"/>
        <v>2</v>
      </c>
      <c r="J26" s="22">
        <v>3.4394999999999998</v>
      </c>
      <c r="K26" s="22">
        <v>0.75939999999999996</v>
      </c>
      <c r="L26" s="74">
        <f t="shared" si="8"/>
        <v>2</v>
      </c>
      <c r="M26" t="s">
        <v>229</v>
      </c>
      <c r="N26" s="18"/>
      <c r="P26" t="str">
        <f t="shared" si="5"/>
        <v>LANCRNO</v>
      </c>
      <c r="Q26" s="10">
        <f t="shared" si="6"/>
        <v>2016</v>
      </c>
      <c r="R26" s="10" t="str">
        <f t="shared" si="2"/>
        <v>LANCRNO (4)</v>
      </c>
      <c r="S26" s="88" t="str">
        <f t="shared" si="3"/>
        <v>Adult 8.4±4.4</v>
      </c>
      <c r="T26" s="88" t="str">
        <f t="shared" si="4"/>
        <v>Juvenile 3.4±0.8</v>
      </c>
      <c r="V26" t="s">
        <v>312</v>
      </c>
      <c r="W26" t="s">
        <v>313</v>
      </c>
      <c r="X26" t="s">
        <v>314</v>
      </c>
    </row>
    <row r="27" spans="1:24" x14ac:dyDescent="0.2">
      <c r="A27">
        <v>26</v>
      </c>
      <c r="B27" t="s">
        <v>163</v>
      </c>
      <c r="C27" s="17" t="s">
        <v>191</v>
      </c>
      <c r="D27" s="17" t="s">
        <v>166</v>
      </c>
      <c r="E27" s="13">
        <v>2016</v>
      </c>
      <c r="F27">
        <v>15</v>
      </c>
      <c r="G27" s="30">
        <v>12.275600000000001</v>
      </c>
      <c r="H27" s="30">
        <v>2.4931000000000001</v>
      </c>
      <c r="I27" s="81">
        <f t="shared" si="7"/>
        <v>3</v>
      </c>
      <c r="J27" s="22">
        <v>5.8116000000000003</v>
      </c>
      <c r="K27" s="22">
        <v>1.1462000000000001</v>
      </c>
      <c r="L27" s="74">
        <f t="shared" si="8"/>
        <v>2</v>
      </c>
      <c r="M27" t="s">
        <v>229</v>
      </c>
      <c r="N27" s="18"/>
      <c r="P27" t="str">
        <f t="shared" si="5"/>
        <v>MAI</v>
      </c>
      <c r="Q27" s="10">
        <f t="shared" si="6"/>
        <v>2016</v>
      </c>
      <c r="R27" s="10" t="str">
        <f t="shared" si="2"/>
        <v>MAI (15)</v>
      </c>
      <c r="S27" s="88" t="str">
        <f t="shared" si="3"/>
        <v>Adult 12.3±2.5</v>
      </c>
      <c r="T27" s="88" t="str">
        <f t="shared" si="4"/>
        <v>Juvenile 5.8±1.1</v>
      </c>
      <c r="V27" t="s">
        <v>315</v>
      </c>
      <c r="W27" t="s">
        <v>316</v>
      </c>
      <c r="X27" t="s">
        <v>317</v>
      </c>
    </row>
    <row r="28" spans="1:24" x14ac:dyDescent="0.2">
      <c r="A28">
        <v>27</v>
      </c>
      <c r="B28" t="s">
        <v>163</v>
      </c>
      <c r="C28" s="17" t="s">
        <v>191</v>
      </c>
      <c r="D28" s="17" t="s">
        <v>177</v>
      </c>
      <c r="E28" s="13">
        <v>2016</v>
      </c>
      <c r="F28">
        <v>7</v>
      </c>
      <c r="G28" s="31">
        <v>16.2134</v>
      </c>
      <c r="H28" s="31">
        <v>2.0396000000000001</v>
      </c>
      <c r="I28" s="82">
        <f t="shared" si="7"/>
        <v>4</v>
      </c>
      <c r="J28" s="22">
        <v>4.0526999999999997</v>
      </c>
      <c r="K28" s="22">
        <v>1.6328</v>
      </c>
      <c r="L28" s="74">
        <f t="shared" si="8"/>
        <v>2</v>
      </c>
      <c r="M28" t="s">
        <v>229</v>
      </c>
      <c r="N28" s="18"/>
      <c r="P28" t="str">
        <f t="shared" si="5"/>
        <v>MAICMKI</v>
      </c>
      <c r="Q28" s="10">
        <f t="shared" si="6"/>
        <v>2016</v>
      </c>
      <c r="R28" s="10" t="str">
        <f t="shared" si="2"/>
        <v>MAICMKI (7)</v>
      </c>
      <c r="S28" s="88" t="str">
        <f t="shared" si="3"/>
        <v>Adult 16.2±2.0</v>
      </c>
      <c r="T28" s="88" t="str">
        <f t="shared" si="4"/>
        <v>Juvenile 4.1±1.6</v>
      </c>
      <c r="V28" t="s">
        <v>318</v>
      </c>
      <c r="W28" t="s">
        <v>319</v>
      </c>
      <c r="X28" t="s">
        <v>320</v>
      </c>
    </row>
    <row r="29" spans="1:24" x14ac:dyDescent="0.2">
      <c r="A29">
        <v>28</v>
      </c>
      <c r="B29" t="s">
        <v>163</v>
      </c>
      <c r="C29" s="17" t="s">
        <v>191</v>
      </c>
      <c r="D29" s="17" t="s">
        <v>178</v>
      </c>
      <c r="E29" s="13">
        <v>2016</v>
      </c>
      <c r="F29">
        <v>4</v>
      </c>
      <c r="G29" s="21">
        <v>6.6375000000000002</v>
      </c>
      <c r="H29" s="21">
        <v>2.0605000000000002</v>
      </c>
      <c r="I29" s="80">
        <f t="shared" si="7"/>
        <v>2</v>
      </c>
      <c r="J29" s="54">
        <v>7.0833000000000004</v>
      </c>
      <c r="K29" s="54">
        <v>1.0939000000000001</v>
      </c>
      <c r="L29" s="72">
        <f t="shared" si="8"/>
        <v>3</v>
      </c>
      <c r="M29" t="s">
        <v>229</v>
      </c>
      <c r="N29" s="18"/>
      <c r="P29" t="str">
        <f t="shared" si="5"/>
        <v>MAICMNE</v>
      </c>
      <c r="Q29" s="10">
        <f t="shared" si="6"/>
        <v>2016</v>
      </c>
      <c r="R29" s="10" t="str">
        <f t="shared" si="2"/>
        <v>MAICMNE (4)</v>
      </c>
      <c r="S29" s="88" t="str">
        <f t="shared" si="3"/>
        <v>Adult 6.6±2.1</v>
      </c>
      <c r="T29" s="88" t="str">
        <f t="shared" si="4"/>
        <v>Juvenile 7.1±1.1</v>
      </c>
      <c r="V29" t="s">
        <v>321</v>
      </c>
      <c r="W29" t="s">
        <v>322</v>
      </c>
      <c r="X29" t="s">
        <v>323</v>
      </c>
    </row>
    <row r="30" spans="1:24" x14ac:dyDescent="0.2">
      <c r="A30">
        <v>29</v>
      </c>
      <c r="B30" t="s">
        <v>163</v>
      </c>
      <c r="C30" s="17" t="s">
        <v>191</v>
      </c>
      <c r="D30" s="17" t="s">
        <v>179</v>
      </c>
      <c r="E30" s="13">
        <v>2016</v>
      </c>
      <c r="F30">
        <v>4</v>
      </c>
      <c r="G30" s="21">
        <v>5.875</v>
      </c>
      <c r="H30" s="21">
        <v>1.4594</v>
      </c>
      <c r="I30" s="80">
        <f t="shared" si="7"/>
        <v>2</v>
      </c>
      <c r="J30" s="35">
        <v>9.625</v>
      </c>
      <c r="K30" s="35">
        <v>1.8835</v>
      </c>
      <c r="L30" s="70">
        <f t="shared" si="8"/>
        <v>4</v>
      </c>
      <c r="M30" t="s">
        <v>229</v>
      </c>
      <c r="N30" s="18"/>
      <c r="P30" t="str">
        <f t="shared" si="5"/>
        <v>MAISILA</v>
      </c>
      <c r="Q30" s="10">
        <f t="shared" si="6"/>
        <v>2016</v>
      </c>
      <c r="R30" s="10" t="str">
        <f t="shared" si="2"/>
        <v>MAISILA (4)</v>
      </c>
      <c r="S30" s="88" t="str">
        <f t="shared" si="3"/>
        <v>Adult 5.9±1.5</v>
      </c>
      <c r="T30" s="88" t="str">
        <f t="shared" si="4"/>
        <v>Juvenile 9.6±1.9</v>
      </c>
      <c r="V30" t="s">
        <v>324</v>
      </c>
      <c r="W30" t="s">
        <v>325</v>
      </c>
      <c r="X30" t="s">
        <v>326</v>
      </c>
    </row>
    <row r="31" spans="1:24" x14ac:dyDescent="0.2">
      <c r="A31">
        <v>30</v>
      </c>
      <c r="B31" t="s">
        <v>163</v>
      </c>
      <c r="C31" s="17" t="s">
        <v>191</v>
      </c>
      <c r="D31" s="17" t="s">
        <v>167</v>
      </c>
      <c r="E31" s="13">
        <v>2016</v>
      </c>
      <c r="F31">
        <v>11</v>
      </c>
      <c r="G31" s="30">
        <v>14.566800000000001</v>
      </c>
      <c r="H31" s="30">
        <v>4.8699000000000003</v>
      </c>
      <c r="I31" s="81">
        <f t="shared" si="7"/>
        <v>3</v>
      </c>
      <c r="J31" s="22">
        <v>4.4855</v>
      </c>
      <c r="K31" s="22">
        <v>1.9873000000000001</v>
      </c>
      <c r="L31" s="74">
        <f t="shared" si="8"/>
        <v>2</v>
      </c>
      <c r="M31" t="s">
        <v>229</v>
      </c>
      <c r="N31" s="18"/>
      <c r="P31" t="str">
        <f t="shared" si="5"/>
        <v>MOL</v>
      </c>
      <c r="Q31" s="10">
        <f t="shared" si="6"/>
        <v>2016</v>
      </c>
      <c r="R31" s="10" t="str">
        <f t="shared" si="2"/>
        <v>MOL (11)</v>
      </c>
      <c r="S31" s="88" t="str">
        <f t="shared" si="3"/>
        <v>Adult 14.6±4.9</v>
      </c>
      <c r="T31" s="88" t="str">
        <f t="shared" si="4"/>
        <v>Juvenile 4.5±2.0</v>
      </c>
      <c r="V31" t="s">
        <v>327</v>
      </c>
      <c r="W31" t="s">
        <v>328</v>
      </c>
      <c r="X31" t="s">
        <v>329</v>
      </c>
    </row>
    <row r="32" spans="1:24" x14ac:dyDescent="0.2">
      <c r="A32">
        <v>31</v>
      </c>
      <c r="B32" t="s">
        <v>163</v>
      </c>
      <c r="C32" s="17" t="s">
        <v>191</v>
      </c>
      <c r="D32" s="17" t="s">
        <v>180</v>
      </c>
      <c r="E32" s="13">
        <v>2016</v>
      </c>
      <c r="F32">
        <v>3</v>
      </c>
      <c r="G32" s="29">
        <v>4.25</v>
      </c>
      <c r="H32" s="29">
        <v>2.9405999999999999</v>
      </c>
      <c r="I32" s="83">
        <f t="shared" si="7"/>
        <v>1</v>
      </c>
      <c r="J32" s="22">
        <v>3.7222</v>
      </c>
      <c r="K32" s="22">
        <v>1.7111000000000001</v>
      </c>
      <c r="L32" s="74">
        <f t="shared" si="8"/>
        <v>2</v>
      </c>
      <c r="M32" t="s">
        <v>229</v>
      </c>
      <c r="N32" t="s">
        <v>232</v>
      </c>
      <c r="O32" t="s">
        <v>233</v>
      </c>
      <c r="P32" t="str">
        <f t="shared" si="5"/>
        <v>MOLCM</v>
      </c>
      <c r="Q32" s="10">
        <f t="shared" si="6"/>
        <v>2016</v>
      </c>
      <c r="R32" s="10" t="str">
        <f t="shared" si="2"/>
        <v>MOLCM (3)</v>
      </c>
      <c r="S32" s="88" t="str">
        <f t="shared" si="3"/>
        <v>Adult 4.3±2.9</v>
      </c>
      <c r="T32" s="88" t="str">
        <f t="shared" si="4"/>
        <v>Juvenile 3.7±1.7</v>
      </c>
      <c r="V32" t="s">
        <v>330</v>
      </c>
      <c r="W32" t="s">
        <v>331</v>
      </c>
      <c r="X32" t="s">
        <v>332</v>
      </c>
    </row>
    <row r="33" spans="1:24" x14ac:dyDescent="0.2">
      <c r="A33">
        <v>32</v>
      </c>
      <c r="B33" t="s">
        <v>163</v>
      </c>
      <c r="C33" s="17" t="s">
        <v>191</v>
      </c>
      <c r="D33" s="17" t="s">
        <v>181</v>
      </c>
      <c r="E33" s="13">
        <v>2016</v>
      </c>
      <c r="F33">
        <v>3</v>
      </c>
      <c r="G33" s="32">
        <v>24.259599999999999</v>
      </c>
      <c r="H33" s="32">
        <v>9.59</v>
      </c>
      <c r="I33" s="79">
        <f t="shared" si="7"/>
        <v>5</v>
      </c>
      <c r="J33" s="54">
        <v>6.0556000000000001</v>
      </c>
      <c r="K33" s="54">
        <v>4.0598999999999998</v>
      </c>
      <c r="L33" s="72">
        <f t="shared" si="8"/>
        <v>3</v>
      </c>
      <c r="M33" t="s">
        <v>229</v>
      </c>
      <c r="N33" t="s">
        <v>234</v>
      </c>
      <c r="O33" t="s">
        <v>235</v>
      </c>
      <c r="P33" t="str">
        <f t="shared" si="5"/>
        <v>MOLCR</v>
      </c>
      <c r="Q33" s="10">
        <f t="shared" si="6"/>
        <v>2016</v>
      </c>
      <c r="R33" s="10" t="str">
        <f t="shared" si="2"/>
        <v>MOLCR (3)</v>
      </c>
      <c r="S33" s="88" t="str">
        <f t="shared" si="3"/>
        <v>Adult 24.3±9.6</v>
      </c>
      <c r="T33" s="88" t="str">
        <f t="shared" si="4"/>
        <v>Juvenile 6.1±4.1</v>
      </c>
      <c r="V33" t="s">
        <v>333</v>
      </c>
      <c r="W33" t="s">
        <v>334</v>
      </c>
      <c r="X33" t="s">
        <v>335</v>
      </c>
    </row>
    <row r="34" spans="1:24" x14ac:dyDescent="0.2">
      <c r="A34">
        <v>33</v>
      </c>
      <c r="B34" t="s">
        <v>163</v>
      </c>
      <c r="C34" s="17" t="s">
        <v>191</v>
      </c>
      <c r="D34" s="17" t="s">
        <v>182</v>
      </c>
      <c r="E34" s="13">
        <v>2016</v>
      </c>
      <c r="F34">
        <v>5</v>
      </c>
      <c r="G34" s="21">
        <v>5.9949000000000003</v>
      </c>
      <c r="H34" s="21">
        <v>3.8382999999999998</v>
      </c>
      <c r="I34" s="80">
        <f t="shared" si="7"/>
        <v>2</v>
      </c>
      <c r="J34" s="33">
        <v>2.8022999999999998</v>
      </c>
      <c r="K34" s="33">
        <v>0.72840000000000005</v>
      </c>
      <c r="L34" s="73">
        <f t="shared" si="8"/>
        <v>1</v>
      </c>
      <c r="M34" t="s">
        <v>229</v>
      </c>
      <c r="N34" t="s">
        <v>236</v>
      </c>
      <c r="O34" t="s">
        <v>237</v>
      </c>
      <c r="P34" t="str">
        <f t="shared" si="5"/>
        <v>MOLSI</v>
      </c>
      <c r="Q34" s="10">
        <f t="shared" si="6"/>
        <v>2016</v>
      </c>
      <c r="R34" s="10" t="str">
        <f t="shared" si="2"/>
        <v>MOLSI (5)</v>
      </c>
      <c r="S34" s="88" t="str">
        <f t="shared" si="3"/>
        <v>Adult 6.0±3.8</v>
      </c>
      <c r="T34" s="88" t="str">
        <f t="shared" si="4"/>
        <v>Juvenile 2.8±0.7</v>
      </c>
      <c r="V34" t="s">
        <v>336</v>
      </c>
      <c r="W34" t="s">
        <v>337</v>
      </c>
      <c r="X34" t="s">
        <v>338</v>
      </c>
    </row>
    <row r="35" spans="1:24" x14ac:dyDescent="0.2">
      <c r="A35">
        <v>34</v>
      </c>
      <c r="B35" t="s">
        <v>163</v>
      </c>
      <c r="C35" s="17" t="s">
        <v>191</v>
      </c>
      <c r="D35" s="17" t="s">
        <v>168</v>
      </c>
      <c r="E35" s="13">
        <v>2016</v>
      </c>
      <c r="F35">
        <v>5</v>
      </c>
      <c r="G35" s="29">
        <v>2.222</v>
      </c>
      <c r="H35" s="29">
        <v>1.1758999999999999</v>
      </c>
      <c r="I35" s="83">
        <f t="shared" si="7"/>
        <v>1</v>
      </c>
      <c r="J35" s="22">
        <v>5.4564000000000004</v>
      </c>
      <c r="K35" s="22">
        <v>2.4472</v>
      </c>
      <c r="L35" s="74">
        <f t="shared" si="8"/>
        <v>2</v>
      </c>
      <c r="M35" t="s">
        <v>229</v>
      </c>
      <c r="N35" s="18"/>
      <c r="P35" t="str">
        <f t="shared" si="5"/>
        <v>NII</v>
      </c>
      <c r="Q35" s="10">
        <f t="shared" si="6"/>
        <v>2016</v>
      </c>
      <c r="R35" s="10" t="str">
        <f t="shared" si="2"/>
        <v>NII (5)</v>
      </c>
      <c r="S35" s="88" t="str">
        <f t="shared" si="3"/>
        <v>Adult 2.2±1.2</v>
      </c>
      <c r="T35" s="88" t="str">
        <f t="shared" si="4"/>
        <v>Juvenile 5.5±2.4</v>
      </c>
      <c r="V35" t="s">
        <v>339</v>
      </c>
      <c r="W35" t="s">
        <v>340</v>
      </c>
      <c r="X35" t="s">
        <v>341</v>
      </c>
    </row>
    <row r="36" spans="1:24" x14ac:dyDescent="0.2">
      <c r="A36">
        <v>37</v>
      </c>
      <c r="B36" t="s">
        <v>163</v>
      </c>
      <c r="C36" s="17" t="s">
        <v>191</v>
      </c>
      <c r="D36" s="17" t="s">
        <v>183</v>
      </c>
      <c r="E36" s="13">
        <v>2016</v>
      </c>
      <c r="F36">
        <v>5</v>
      </c>
      <c r="G36" s="29">
        <v>2.2366999999999999</v>
      </c>
      <c r="H36" s="29">
        <v>1.2003999999999999</v>
      </c>
      <c r="I36" s="83">
        <f t="shared" si="7"/>
        <v>1</v>
      </c>
      <c r="J36" s="22">
        <v>5.4564000000000004</v>
      </c>
      <c r="K36" s="22">
        <v>2.4472</v>
      </c>
      <c r="L36" s="74">
        <f t="shared" si="8"/>
        <v>2</v>
      </c>
      <c r="M36" t="s">
        <v>229</v>
      </c>
      <c r="N36" s="18"/>
      <c r="P36" t="str">
        <f t="shared" si="5"/>
        <v>NIISIWE</v>
      </c>
      <c r="Q36" s="10">
        <f t="shared" si="6"/>
        <v>2016</v>
      </c>
      <c r="R36" s="10" t="str">
        <f t="shared" si="2"/>
        <v>NIISIWE (5)</v>
      </c>
      <c r="S36" s="88" t="str">
        <f t="shared" si="3"/>
        <v>Adult 2.2±1.2</v>
      </c>
      <c r="T36" s="88" t="str">
        <f t="shared" si="4"/>
        <v>Juvenile 5.5±2.4</v>
      </c>
      <c r="V36" t="s">
        <v>342</v>
      </c>
      <c r="W36" t="s">
        <v>340</v>
      </c>
      <c r="X36" t="s">
        <v>341</v>
      </c>
    </row>
    <row r="37" spans="1:24" x14ac:dyDescent="0.2">
      <c r="A37">
        <v>38</v>
      </c>
      <c r="B37" t="s">
        <v>163</v>
      </c>
      <c r="C37" s="17" t="s">
        <v>191</v>
      </c>
      <c r="D37" s="17" t="s">
        <v>169</v>
      </c>
      <c r="E37" s="13">
        <v>2016</v>
      </c>
      <c r="F37">
        <v>32</v>
      </c>
      <c r="G37" s="21">
        <v>8.3343000000000007</v>
      </c>
      <c r="H37" s="21">
        <v>0.99619999999999997</v>
      </c>
      <c r="I37" s="80">
        <f t="shared" si="7"/>
        <v>2</v>
      </c>
      <c r="J37" s="22">
        <v>5.9279000000000002</v>
      </c>
      <c r="K37" s="22">
        <v>0.72309999999999997</v>
      </c>
      <c r="L37" s="74">
        <f t="shared" si="8"/>
        <v>2</v>
      </c>
      <c r="M37" t="s">
        <v>229</v>
      </c>
      <c r="N37" s="18"/>
      <c r="P37" t="str">
        <f t="shared" si="5"/>
        <v>OAH</v>
      </c>
      <c r="Q37" s="10">
        <f t="shared" si="6"/>
        <v>2016</v>
      </c>
      <c r="R37" s="10" t="str">
        <f t="shared" si="2"/>
        <v>OAH (32)</v>
      </c>
      <c r="S37" s="88" t="str">
        <f t="shared" si="3"/>
        <v>Adult 8.3±1.0</v>
      </c>
      <c r="T37" s="88" t="str">
        <f t="shared" si="4"/>
        <v>Juvenile 5.9±0.7</v>
      </c>
      <c r="V37" t="s">
        <v>343</v>
      </c>
      <c r="W37" t="s">
        <v>344</v>
      </c>
      <c r="X37" t="s">
        <v>345</v>
      </c>
    </row>
    <row r="38" spans="1:24" x14ac:dyDescent="0.2">
      <c r="A38">
        <v>40</v>
      </c>
      <c r="B38" t="s">
        <v>163</v>
      </c>
      <c r="C38" s="17" t="s">
        <v>191</v>
      </c>
      <c r="D38" s="17" t="s">
        <v>184</v>
      </c>
      <c r="E38" s="13">
        <v>2016</v>
      </c>
      <c r="F38">
        <v>6</v>
      </c>
      <c r="G38" s="21">
        <v>8.5741999999999994</v>
      </c>
      <c r="H38" s="21">
        <v>2.5274000000000001</v>
      </c>
      <c r="I38" s="80">
        <f t="shared" si="7"/>
        <v>2</v>
      </c>
      <c r="J38" s="22">
        <v>5.3811</v>
      </c>
      <c r="K38" s="22">
        <v>2.1520999999999999</v>
      </c>
      <c r="L38" s="74">
        <f t="shared" si="8"/>
        <v>2</v>
      </c>
      <c r="M38" t="s">
        <v>229</v>
      </c>
      <c r="N38" s="18"/>
      <c r="P38" t="str">
        <f t="shared" si="5"/>
        <v>OAHCMEA</v>
      </c>
      <c r="Q38" s="10">
        <f t="shared" si="6"/>
        <v>2016</v>
      </c>
      <c r="R38" s="10" t="str">
        <f t="shared" si="2"/>
        <v>OAHCMEA (6)</v>
      </c>
      <c r="S38" s="88" t="str">
        <f t="shared" si="3"/>
        <v>Adult 8.6±2.5</v>
      </c>
      <c r="T38" s="88" t="str">
        <f t="shared" si="4"/>
        <v>Juvenile 5.4±2.2</v>
      </c>
      <c r="V38" t="s">
        <v>346</v>
      </c>
      <c r="W38" t="s">
        <v>347</v>
      </c>
      <c r="X38" t="s">
        <v>348</v>
      </c>
    </row>
    <row r="39" spans="1:24" x14ac:dyDescent="0.2">
      <c r="A39">
        <v>42</v>
      </c>
      <c r="B39" t="s">
        <v>163</v>
      </c>
      <c r="C39" s="17" t="s">
        <v>191</v>
      </c>
      <c r="D39" s="17" t="s">
        <v>185</v>
      </c>
      <c r="E39" s="13">
        <v>2016</v>
      </c>
      <c r="F39">
        <v>6</v>
      </c>
      <c r="G39" s="21">
        <v>7.3358999999999996</v>
      </c>
      <c r="H39" s="21">
        <v>1.6349</v>
      </c>
      <c r="I39" s="80">
        <f t="shared" si="7"/>
        <v>2</v>
      </c>
      <c r="J39" s="35">
        <v>10.3423</v>
      </c>
      <c r="K39" s="35">
        <v>3.6879</v>
      </c>
      <c r="L39" s="70">
        <f t="shared" si="8"/>
        <v>4</v>
      </c>
      <c r="M39" t="s">
        <v>229</v>
      </c>
      <c r="N39" s="18"/>
      <c r="P39" t="str">
        <f t="shared" si="5"/>
        <v>OAHCMKA</v>
      </c>
      <c r="Q39" s="10">
        <f t="shared" si="6"/>
        <v>2016</v>
      </c>
      <c r="R39" s="10" t="str">
        <f t="shared" si="2"/>
        <v>OAHCMKA (6)</v>
      </c>
      <c r="S39" s="88" t="str">
        <f t="shared" si="3"/>
        <v>Adult 7.3±1.6</v>
      </c>
      <c r="T39" s="88" t="str">
        <f t="shared" si="4"/>
        <v>Juvenile 10.3±3.7</v>
      </c>
      <c r="V39" t="s">
        <v>349</v>
      </c>
      <c r="W39" t="s">
        <v>350</v>
      </c>
      <c r="X39" t="s">
        <v>351</v>
      </c>
    </row>
    <row r="40" spans="1:24" x14ac:dyDescent="0.2">
      <c r="A40">
        <v>39</v>
      </c>
      <c r="B40" t="s">
        <v>163</v>
      </c>
      <c r="C40" s="17" t="s">
        <v>191</v>
      </c>
      <c r="D40" s="17" t="s">
        <v>186</v>
      </c>
      <c r="E40" s="13">
        <v>2016</v>
      </c>
      <c r="F40">
        <v>5</v>
      </c>
      <c r="G40" s="30">
        <v>14.1714</v>
      </c>
      <c r="H40" s="30">
        <v>2.7090000000000001</v>
      </c>
      <c r="I40" s="81">
        <f t="shared" si="7"/>
        <v>3</v>
      </c>
      <c r="J40" s="54">
        <v>6.2882999999999996</v>
      </c>
      <c r="K40" s="54">
        <v>0.71430000000000005</v>
      </c>
      <c r="L40" s="72">
        <f t="shared" si="8"/>
        <v>3</v>
      </c>
      <c r="M40" t="s">
        <v>229</v>
      </c>
      <c r="N40" s="18"/>
      <c r="P40" t="str">
        <f t="shared" si="5"/>
        <v>OAHSINE</v>
      </c>
      <c r="Q40" s="10">
        <f t="shared" si="6"/>
        <v>2016</v>
      </c>
      <c r="R40" s="10" t="str">
        <f t="shared" si="2"/>
        <v>OAHSINE (5)</v>
      </c>
      <c r="S40" s="88" t="str">
        <f t="shared" si="3"/>
        <v>Adult 14.2±2.7</v>
      </c>
      <c r="T40" s="88" t="str">
        <f t="shared" si="4"/>
        <v>Juvenile 6.3±0.7</v>
      </c>
      <c r="V40" t="s">
        <v>352</v>
      </c>
      <c r="W40" t="s">
        <v>353</v>
      </c>
      <c r="X40" t="s">
        <v>354</v>
      </c>
    </row>
    <row r="41" spans="1:24" x14ac:dyDescent="0.2">
      <c r="A41">
        <v>43</v>
      </c>
      <c r="B41" t="s">
        <v>163</v>
      </c>
      <c r="C41" s="17" t="s">
        <v>191</v>
      </c>
      <c r="D41" s="17" t="s">
        <v>187</v>
      </c>
      <c r="E41" s="13">
        <v>2016</v>
      </c>
      <c r="F41">
        <v>6</v>
      </c>
      <c r="G41" s="29">
        <v>3.8517999999999999</v>
      </c>
      <c r="H41" s="29">
        <v>0.81499999999999995</v>
      </c>
      <c r="I41" s="83">
        <f t="shared" si="7"/>
        <v>1</v>
      </c>
      <c r="J41" s="22">
        <v>4.8465999999999996</v>
      </c>
      <c r="K41" s="22">
        <v>2.0952000000000002</v>
      </c>
      <c r="L41" s="74">
        <f t="shared" si="8"/>
        <v>2</v>
      </c>
      <c r="M41" t="s">
        <v>229</v>
      </c>
      <c r="N41" s="18"/>
      <c r="P41" t="str">
        <f t="shared" si="5"/>
        <v>OAHSINO</v>
      </c>
      <c r="Q41" s="10">
        <f t="shared" si="6"/>
        <v>2016</v>
      </c>
      <c r="R41" s="10" t="str">
        <f t="shared" si="2"/>
        <v>OAHSINO (6)</v>
      </c>
      <c r="S41" s="88" t="str">
        <f t="shared" si="3"/>
        <v>Adult 3.9±0.8</v>
      </c>
      <c r="T41" s="88" t="str">
        <f t="shared" si="4"/>
        <v>Juvenile 4.8±2.1</v>
      </c>
      <c r="V41" t="s">
        <v>355</v>
      </c>
      <c r="W41" t="s">
        <v>356</v>
      </c>
      <c r="X41" t="s">
        <v>357</v>
      </c>
    </row>
    <row r="42" spans="1:24" x14ac:dyDescent="0.2">
      <c r="A42">
        <v>41</v>
      </c>
      <c r="B42" t="s">
        <v>163</v>
      </c>
      <c r="C42" s="17" t="s">
        <v>191</v>
      </c>
      <c r="D42" s="17" t="s">
        <v>188</v>
      </c>
      <c r="E42" s="13">
        <v>2016</v>
      </c>
      <c r="F42">
        <v>9</v>
      </c>
      <c r="G42" s="29">
        <v>4.8277000000000001</v>
      </c>
      <c r="H42" s="29">
        <v>0.98780000000000001</v>
      </c>
      <c r="I42" s="83">
        <f t="shared" si="7"/>
        <v>1</v>
      </c>
      <c r="J42" s="34">
        <v>5.3945999999999996</v>
      </c>
      <c r="K42" s="34">
        <v>1.3413999999999999</v>
      </c>
      <c r="L42" s="75">
        <f t="shared" si="8"/>
        <v>2</v>
      </c>
      <c r="M42" t="s">
        <v>229</v>
      </c>
      <c r="N42" s="18"/>
      <c r="P42" t="str">
        <f t="shared" si="5"/>
        <v>OAHSISO</v>
      </c>
      <c r="Q42" s="10">
        <f t="shared" si="6"/>
        <v>2016</v>
      </c>
      <c r="R42" s="10" t="str">
        <f t="shared" si="2"/>
        <v>OAHSISO (9)</v>
      </c>
      <c r="S42" s="88" t="str">
        <f t="shared" si="3"/>
        <v>Adult 4.8±1.0</v>
      </c>
      <c r="T42" s="88" t="str">
        <f t="shared" si="4"/>
        <v>Juvenile 5.4±1.3</v>
      </c>
      <c r="V42" t="s">
        <v>358</v>
      </c>
      <c r="W42" t="s">
        <v>359</v>
      </c>
      <c r="X42" t="s">
        <v>360</v>
      </c>
    </row>
    <row r="43" spans="1:24" x14ac:dyDescent="0.2">
      <c r="A43">
        <v>35</v>
      </c>
      <c r="B43" t="s">
        <v>163</v>
      </c>
      <c r="C43" s="17" t="s">
        <v>191</v>
      </c>
      <c r="D43" s="17" t="s">
        <v>238</v>
      </c>
      <c r="E43" s="13">
        <v>2013</v>
      </c>
      <c r="F43">
        <v>6</v>
      </c>
      <c r="G43" s="29">
        <v>3.1598999999999999</v>
      </c>
      <c r="H43" s="29">
        <v>1.0471999999999999</v>
      </c>
      <c r="I43" s="83">
        <f t="shared" si="7"/>
        <v>1</v>
      </c>
      <c r="J43" s="35">
        <v>9.8580000000000005</v>
      </c>
      <c r="K43" s="35">
        <v>2.7797999999999998</v>
      </c>
      <c r="L43" s="70">
        <f t="shared" si="8"/>
        <v>4</v>
      </c>
      <c r="M43" t="s">
        <v>229</v>
      </c>
      <c r="N43" s="87"/>
      <c r="P43" t="str">
        <f t="shared" si="5"/>
        <v>NIICMLE</v>
      </c>
      <c r="Q43" s="10">
        <f t="shared" si="6"/>
        <v>2013</v>
      </c>
      <c r="R43" s="10" t="str">
        <f t="shared" si="2"/>
        <v>NIICMLE (6)</v>
      </c>
      <c r="S43" s="88" t="str">
        <f t="shared" si="3"/>
        <v>Adult 3.2±1.0</v>
      </c>
      <c r="T43" s="88" t="str">
        <f t="shared" si="4"/>
        <v>Juvenile 9.9±2.8</v>
      </c>
      <c r="V43" t="s">
        <v>361</v>
      </c>
      <c r="W43" t="s">
        <v>362</v>
      </c>
      <c r="X43" t="s">
        <v>363</v>
      </c>
    </row>
    <row r="44" spans="1:24" x14ac:dyDescent="0.2">
      <c r="A44">
        <v>36</v>
      </c>
      <c r="B44" t="s">
        <v>163</v>
      </c>
      <c r="C44" s="17" t="s">
        <v>191</v>
      </c>
      <c r="D44" s="17" t="s">
        <v>239</v>
      </c>
      <c r="E44" s="13">
        <v>2013</v>
      </c>
      <c r="F44">
        <v>6</v>
      </c>
      <c r="G44" s="29">
        <v>4.0578000000000003</v>
      </c>
      <c r="H44" s="29">
        <v>0.7702</v>
      </c>
      <c r="I44" s="83">
        <f t="shared" si="7"/>
        <v>1</v>
      </c>
      <c r="J44" s="54">
        <v>6.9433999999999996</v>
      </c>
      <c r="K44" s="54">
        <v>1.6604000000000001</v>
      </c>
      <c r="L44" s="72">
        <f t="shared" si="8"/>
        <v>3</v>
      </c>
      <c r="M44" t="s">
        <v>229</v>
      </c>
      <c r="N44" s="87"/>
      <c r="P44" t="str">
        <f t="shared" si="5"/>
        <v>NIISIEA</v>
      </c>
      <c r="Q44" s="10">
        <f t="shared" si="6"/>
        <v>2013</v>
      </c>
      <c r="R44" s="10" t="str">
        <f t="shared" si="2"/>
        <v>NIISIEA (6)</v>
      </c>
      <c r="S44" s="88" t="str">
        <f t="shared" si="3"/>
        <v>Adult 4.1±0.8</v>
      </c>
      <c r="T44" s="88" t="str">
        <f t="shared" si="4"/>
        <v>Juvenile 6.9±1.7</v>
      </c>
      <c r="V44" t="s">
        <v>364</v>
      </c>
      <c r="W44" t="s">
        <v>365</v>
      </c>
      <c r="X44" t="s">
        <v>366</v>
      </c>
    </row>
    <row r="45" spans="1:24" x14ac:dyDescent="0.2">
      <c r="A45">
        <v>44</v>
      </c>
      <c r="B45" t="s">
        <v>163</v>
      </c>
      <c r="C45" s="17" t="s">
        <v>202</v>
      </c>
      <c r="D45" s="17" t="s">
        <v>192</v>
      </c>
      <c r="E45" s="13">
        <v>2016</v>
      </c>
      <c r="F45">
        <v>18</v>
      </c>
      <c r="G45" s="30">
        <v>11.5664</v>
      </c>
      <c r="H45" s="30">
        <v>2.0065</v>
      </c>
      <c r="I45" s="81">
        <f t="shared" ref="I45:I65" si="9">TRUNC(G45/5)+1</f>
        <v>3</v>
      </c>
      <c r="J45" s="36">
        <v>17.427299999999999</v>
      </c>
      <c r="K45" s="36">
        <v>5.157</v>
      </c>
      <c r="L45" s="76">
        <f t="shared" si="1"/>
        <v>5</v>
      </c>
      <c r="M45" t="s">
        <v>229</v>
      </c>
      <c r="N45" s="13"/>
      <c r="O45" s="13"/>
      <c r="P45" t="str">
        <f t="shared" si="5"/>
        <v>FFSFRF</v>
      </c>
      <c r="Q45" s="10">
        <f t="shared" si="6"/>
        <v>2016</v>
      </c>
      <c r="R45" s="10" t="str">
        <f t="shared" si="2"/>
        <v>FFSFRF (18)</v>
      </c>
      <c r="S45" s="88" t="str">
        <f t="shared" si="3"/>
        <v>Adult 11.6±2.0</v>
      </c>
      <c r="T45" s="88" t="str">
        <f t="shared" si="4"/>
        <v>Juvenile 17.4±5.2</v>
      </c>
      <c r="V45" t="s">
        <v>367</v>
      </c>
      <c r="W45" t="s">
        <v>368</v>
      </c>
      <c r="X45" t="s">
        <v>369</v>
      </c>
    </row>
    <row r="46" spans="1:24" x14ac:dyDescent="0.2">
      <c r="A46">
        <v>45</v>
      </c>
      <c r="B46" t="s">
        <v>163</v>
      </c>
      <c r="C46" s="17" t="s">
        <v>202</v>
      </c>
      <c r="D46" s="17" t="s">
        <v>193</v>
      </c>
      <c r="E46" s="13">
        <v>1112</v>
      </c>
      <c r="F46">
        <v>5</v>
      </c>
      <c r="G46" s="30">
        <v>12.6747</v>
      </c>
      <c r="H46" s="30">
        <v>1.633</v>
      </c>
      <c r="I46" s="81">
        <f t="shared" si="9"/>
        <v>3</v>
      </c>
      <c r="J46" s="37"/>
      <c r="K46" s="37"/>
      <c r="L46" s="77"/>
      <c r="M46" t="s">
        <v>229</v>
      </c>
      <c r="O46" s="13"/>
      <c r="P46" t="str">
        <f t="shared" si="5"/>
        <v>GARFRF</v>
      </c>
      <c r="Q46" s="10">
        <f t="shared" si="6"/>
        <v>1112</v>
      </c>
      <c r="R46" s="10" t="str">
        <f t="shared" si="2"/>
        <v>GARFRF (5)</v>
      </c>
      <c r="S46" s="88" t="str">
        <f t="shared" si="3"/>
        <v>Adult 12.7±1.6</v>
      </c>
      <c r="T46" s="88" t="str">
        <f t="shared" si="4"/>
        <v>Juvenile 0.0±0.0</v>
      </c>
      <c r="V46" t="s">
        <v>370</v>
      </c>
      <c r="W46" t="s">
        <v>371</v>
      </c>
      <c r="X46" t="s">
        <v>372</v>
      </c>
    </row>
    <row r="47" spans="1:24" x14ac:dyDescent="0.2">
      <c r="A47">
        <v>46</v>
      </c>
      <c r="B47" t="s">
        <v>163</v>
      </c>
      <c r="C47" s="17" t="s">
        <v>202</v>
      </c>
      <c r="D47" s="17" t="s">
        <v>194</v>
      </c>
      <c r="E47" s="13">
        <v>2016</v>
      </c>
      <c r="F47">
        <v>19</v>
      </c>
      <c r="G47" s="29">
        <v>4.3095999999999997</v>
      </c>
      <c r="H47" s="29">
        <v>0.60489999999999999</v>
      </c>
      <c r="I47" s="83">
        <f t="shared" si="9"/>
        <v>1</v>
      </c>
      <c r="J47" s="22">
        <v>4.0429000000000004</v>
      </c>
      <c r="K47" s="22">
        <v>0.64400000000000002</v>
      </c>
      <c r="L47" s="74">
        <f>IF((TRUNC(J47/3)+1)&gt;5,5,(TRUNC(J47/3)+1))</f>
        <v>2</v>
      </c>
      <c r="M47" t="s">
        <v>229</v>
      </c>
      <c r="N47" s="13"/>
      <c r="O47" s="13"/>
      <c r="P47" t="str">
        <f t="shared" si="5"/>
        <v>KURFRF</v>
      </c>
      <c r="Q47" s="10">
        <f t="shared" si="6"/>
        <v>2016</v>
      </c>
      <c r="R47" s="10" t="str">
        <f t="shared" si="2"/>
        <v>KURFRF (19)</v>
      </c>
      <c r="S47" s="88" t="str">
        <f t="shared" si="3"/>
        <v>Adult 4.3±0.6</v>
      </c>
      <c r="T47" s="88" t="str">
        <f t="shared" si="4"/>
        <v>Juvenile 4.0±0.6</v>
      </c>
      <c r="V47" t="s">
        <v>373</v>
      </c>
      <c r="W47" t="s">
        <v>374</v>
      </c>
      <c r="X47" t="s">
        <v>375</v>
      </c>
    </row>
    <row r="48" spans="1:24" x14ac:dyDescent="0.2">
      <c r="A48">
        <v>47</v>
      </c>
      <c r="B48" t="s">
        <v>163</v>
      </c>
      <c r="C48" s="17" t="s">
        <v>202</v>
      </c>
      <c r="D48" s="17" t="s">
        <v>195</v>
      </c>
      <c r="E48" s="13">
        <v>1415</v>
      </c>
      <c r="F48">
        <v>5</v>
      </c>
      <c r="G48" s="21">
        <v>5.7645</v>
      </c>
      <c r="H48" s="21">
        <v>1.4559</v>
      </c>
      <c r="I48" s="80">
        <f t="shared" si="9"/>
        <v>2</v>
      </c>
      <c r="J48" s="22">
        <v>3.4476</v>
      </c>
      <c r="K48" s="22">
        <v>0.35920000000000002</v>
      </c>
      <c r="L48" s="74">
        <f>IF((TRUNC(J48/3)+1)&gt;5,5,(TRUNC(J48/3)+1))</f>
        <v>2</v>
      </c>
      <c r="M48" t="s">
        <v>229</v>
      </c>
      <c r="N48" s="13"/>
      <c r="O48" s="13"/>
      <c r="P48" t="str">
        <f t="shared" si="5"/>
        <v>LAYFRF</v>
      </c>
      <c r="Q48" s="10">
        <f t="shared" si="6"/>
        <v>1415</v>
      </c>
      <c r="R48" s="10" t="str">
        <f t="shared" si="2"/>
        <v>LAYFRF (5)</v>
      </c>
      <c r="S48" s="88" t="str">
        <f t="shared" si="3"/>
        <v>Adult 5.8±1.5</v>
      </c>
      <c r="T48" s="88" t="str">
        <f t="shared" si="4"/>
        <v>Juvenile 3.4±0.4</v>
      </c>
      <c r="V48" t="s">
        <v>376</v>
      </c>
      <c r="W48" t="s">
        <v>377</v>
      </c>
      <c r="X48" t="s">
        <v>378</v>
      </c>
    </row>
    <row r="49" spans="1:24" x14ac:dyDescent="0.2">
      <c r="A49">
        <v>48</v>
      </c>
      <c r="B49" t="s">
        <v>163</v>
      </c>
      <c r="C49" s="17" t="s">
        <v>202</v>
      </c>
      <c r="D49" s="17" t="s">
        <v>196</v>
      </c>
      <c r="E49" s="13">
        <v>2016</v>
      </c>
      <c r="F49">
        <v>16</v>
      </c>
      <c r="G49" s="21">
        <v>9.5582999999999991</v>
      </c>
      <c r="H49" s="21">
        <v>1.5025999999999999</v>
      </c>
      <c r="I49" s="80">
        <f t="shared" si="9"/>
        <v>2</v>
      </c>
      <c r="J49" s="22">
        <v>5.6146000000000003</v>
      </c>
      <c r="K49" s="22">
        <v>1.3018000000000001</v>
      </c>
      <c r="L49" s="74">
        <f>IF((TRUNC(J49/3)+1)&gt;5,5,(TRUNC(J49/3)+1))</f>
        <v>2</v>
      </c>
      <c r="M49" t="s">
        <v>229</v>
      </c>
      <c r="N49" s="13"/>
      <c r="O49" s="13"/>
      <c r="P49" t="str">
        <f t="shared" si="5"/>
        <v>LISFRF</v>
      </c>
      <c r="Q49" s="10">
        <f t="shared" si="6"/>
        <v>2016</v>
      </c>
      <c r="R49" s="10" t="str">
        <f t="shared" si="2"/>
        <v>LISFRF (16)</v>
      </c>
      <c r="S49" s="88" t="str">
        <f t="shared" si="3"/>
        <v>Adult 9.6±1.5</v>
      </c>
      <c r="T49" s="88" t="str">
        <f t="shared" si="4"/>
        <v>Juvenile 5.6±1.3</v>
      </c>
      <c r="V49" t="s">
        <v>379</v>
      </c>
      <c r="W49" t="s">
        <v>244</v>
      </c>
      <c r="X49" t="s">
        <v>380</v>
      </c>
    </row>
    <row r="50" spans="1:24" x14ac:dyDescent="0.2">
      <c r="A50">
        <v>49</v>
      </c>
      <c r="B50" t="s">
        <v>163</v>
      </c>
      <c r="C50" s="17" t="s">
        <v>202</v>
      </c>
      <c r="D50" s="17" t="s">
        <v>197</v>
      </c>
      <c r="E50" s="13">
        <v>1415</v>
      </c>
      <c r="F50">
        <v>10</v>
      </c>
      <c r="G50" s="30">
        <v>10.598100000000001</v>
      </c>
      <c r="H50" s="30">
        <v>0.5998</v>
      </c>
      <c r="I50" s="81">
        <f t="shared" si="9"/>
        <v>3</v>
      </c>
      <c r="J50" s="33">
        <v>2.9561000000000002</v>
      </c>
      <c r="K50" s="33">
        <v>0.56999999999999995</v>
      </c>
      <c r="L50" s="73">
        <f>IF((TRUNC(J50/3)+1)&gt;5,5,(TRUNC(J50/3)+1))</f>
        <v>1</v>
      </c>
      <c r="M50" t="s">
        <v>229</v>
      </c>
      <c r="N50" s="13"/>
      <c r="O50" s="13"/>
      <c r="P50" t="str">
        <f t="shared" si="5"/>
        <v>MARFRF</v>
      </c>
      <c r="Q50" s="10">
        <f t="shared" si="6"/>
        <v>1415</v>
      </c>
      <c r="R50" s="10" t="str">
        <f t="shared" si="2"/>
        <v>MARFRF (10)</v>
      </c>
      <c r="S50" s="88" t="str">
        <f t="shared" si="3"/>
        <v>Adult 10.6±0.6</v>
      </c>
      <c r="T50" s="88" t="str">
        <f t="shared" si="4"/>
        <v>Juvenile 3.0±0.6</v>
      </c>
      <c r="V50" t="s">
        <v>381</v>
      </c>
      <c r="W50" t="s">
        <v>382</v>
      </c>
      <c r="X50" t="s">
        <v>383</v>
      </c>
    </row>
    <row r="51" spans="1:24" x14ac:dyDescent="0.2">
      <c r="A51">
        <v>50</v>
      </c>
      <c r="B51" t="s">
        <v>163</v>
      </c>
      <c r="C51" s="17" t="s">
        <v>202</v>
      </c>
      <c r="D51" s="17" t="s">
        <v>198</v>
      </c>
      <c r="E51" s="13">
        <v>1415</v>
      </c>
      <c r="F51">
        <v>16</v>
      </c>
      <c r="G51" s="29">
        <v>3.05</v>
      </c>
      <c r="H51" s="29">
        <v>0.24110000000000001</v>
      </c>
      <c r="I51" s="83">
        <f t="shared" si="9"/>
        <v>1</v>
      </c>
      <c r="J51" s="22">
        <v>3.7772999999999999</v>
      </c>
      <c r="K51" s="22">
        <v>0.45710000000000001</v>
      </c>
      <c r="L51" s="74">
        <f>IF((TRUNC(J51/3)+1)&gt;5,5,(TRUNC(J51/3)+1))</f>
        <v>2</v>
      </c>
      <c r="M51" t="s">
        <v>229</v>
      </c>
      <c r="N51" s="13"/>
      <c r="O51" s="13"/>
      <c r="P51" t="str">
        <f t="shared" si="5"/>
        <v>MIDFRF</v>
      </c>
      <c r="Q51" s="10">
        <f t="shared" si="6"/>
        <v>1415</v>
      </c>
      <c r="R51" s="10" t="str">
        <f t="shared" si="2"/>
        <v>MIDFRF (16)</v>
      </c>
      <c r="S51" s="88" t="str">
        <f t="shared" si="3"/>
        <v>Adult 3.1±0.2</v>
      </c>
      <c r="T51" s="88" t="str">
        <f t="shared" si="4"/>
        <v>Juvenile 3.8±0.5</v>
      </c>
      <c r="V51" t="s">
        <v>384</v>
      </c>
      <c r="W51" t="s">
        <v>385</v>
      </c>
      <c r="X51" t="s">
        <v>386</v>
      </c>
    </row>
    <row r="52" spans="1:24" x14ac:dyDescent="0.2">
      <c r="A52">
        <v>51</v>
      </c>
      <c r="B52" t="s">
        <v>163</v>
      </c>
      <c r="C52" s="17" t="s">
        <v>202</v>
      </c>
      <c r="D52" s="17" t="s">
        <v>199</v>
      </c>
      <c r="E52" s="13">
        <v>1112</v>
      </c>
      <c r="F52">
        <v>3</v>
      </c>
      <c r="G52" s="21">
        <v>8.6257999999999999</v>
      </c>
      <c r="H52" s="21">
        <v>3.137</v>
      </c>
      <c r="I52" s="80">
        <f t="shared" si="9"/>
        <v>2</v>
      </c>
      <c r="J52" s="37"/>
      <c r="K52" s="37"/>
      <c r="L52" s="77"/>
      <c r="M52" t="s">
        <v>229</v>
      </c>
      <c r="P52" t="str">
        <f t="shared" si="5"/>
        <v>NECFRF</v>
      </c>
      <c r="Q52" s="10">
        <f t="shared" si="6"/>
        <v>1112</v>
      </c>
      <c r="R52" s="10" t="str">
        <f t="shared" si="2"/>
        <v>NECFRF (3)</v>
      </c>
      <c r="S52" s="88" t="str">
        <f t="shared" si="3"/>
        <v>Adult 8.6±3.1</v>
      </c>
      <c r="T52" s="88" t="str">
        <f t="shared" si="4"/>
        <v>Juvenile 0.0±0.0</v>
      </c>
      <c r="V52" t="s">
        <v>387</v>
      </c>
      <c r="W52" t="s">
        <v>388</v>
      </c>
      <c r="X52" t="s">
        <v>372</v>
      </c>
    </row>
    <row r="53" spans="1:24" x14ac:dyDescent="0.2">
      <c r="A53">
        <v>52</v>
      </c>
      <c r="B53" t="s">
        <v>163</v>
      </c>
      <c r="C53" s="17" t="s">
        <v>202</v>
      </c>
      <c r="D53" s="17" t="s">
        <v>200</v>
      </c>
      <c r="E53" s="13">
        <v>1112</v>
      </c>
      <c r="F53">
        <v>3</v>
      </c>
      <c r="G53" s="21">
        <v>6.4085999999999999</v>
      </c>
      <c r="H53" s="21">
        <v>0.65010000000000001</v>
      </c>
      <c r="I53" s="80">
        <f t="shared" si="9"/>
        <v>2</v>
      </c>
      <c r="J53" s="37"/>
      <c r="K53" s="37"/>
      <c r="L53" s="77"/>
      <c r="M53" t="s">
        <v>229</v>
      </c>
      <c r="P53" t="str">
        <f t="shared" si="5"/>
        <v>NIHFRF</v>
      </c>
      <c r="Q53" s="10">
        <f t="shared" si="6"/>
        <v>1112</v>
      </c>
      <c r="R53" s="10" t="str">
        <f t="shared" si="2"/>
        <v>NIHFRF (3)</v>
      </c>
      <c r="S53" s="88" t="str">
        <f t="shared" si="3"/>
        <v>Adult 6.4±0.7</v>
      </c>
      <c r="T53" s="88" t="str">
        <f t="shared" si="4"/>
        <v>Juvenile 0.0±0.0</v>
      </c>
      <c r="V53" t="s">
        <v>389</v>
      </c>
      <c r="W53" t="s">
        <v>390</v>
      </c>
      <c r="X53" t="s">
        <v>372</v>
      </c>
    </row>
    <row r="54" spans="1:24" x14ac:dyDescent="0.2">
      <c r="A54">
        <v>53</v>
      </c>
      <c r="B54" t="s">
        <v>163</v>
      </c>
      <c r="C54" s="17" t="s">
        <v>202</v>
      </c>
      <c r="D54" s="17" t="s">
        <v>201</v>
      </c>
      <c r="E54" s="13">
        <v>2016</v>
      </c>
      <c r="F54">
        <v>20</v>
      </c>
      <c r="G54" s="29">
        <v>3.1065</v>
      </c>
      <c r="H54" s="29">
        <v>0.56379999999999997</v>
      </c>
      <c r="I54" s="83">
        <f t="shared" si="9"/>
        <v>1</v>
      </c>
      <c r="J54" s="34">
        <v>5.2309000000000001</v>
      </c>
      <c r="K54" s="34">
        <v>0.90849999999999997</v>
      </c>
      <c r="L54" s="75">
        <f t="shared" ref="L54:L76" si="10">IF((TRUNC(J54/3)+1)&gt;5,5,(TRUNC(J54/3)+1))</f>
        <v>2</v>
      </c>
      <c r="M54" t="s">
        <v>229</v>
      </c>
      <c r="N54" s="13"/>
      <c r="P54" t="str">
        <f t="shared" si="5"/>
        <v>PHRFRF</v>
      </c>
      <c r="Q54" s="10">
        <f t="shared" si="6"/>
        <v>2016</v>
      </c>
      <c r="R54" s="10" t="str">
        <f t="shared" si="2"/>
        <v>PHRFRF (20)</v>
      </c>
      <c r="S54" s="88" t="str">
        <f t="shared" si="3"/>
        <v>Adult 3.1±0.6</v>
      </c>
      <c r="T54" s="88" t="str">
        <f t="shared" si="4"/>
        <v>Juvenile 5.2±0.9</v>
      </c>
      <c r="V54" t="s">
        <v>391</v>
      </c>
      <c r="W54" t="s">
        <v>392</v>
      </c>
      <c r="X54" t="s">
        <v>393</v>
      </c>
    </row>
    <row r="55" spans="1:24" x14ac:dyDescent="0.2">
      <c r="A55">
        <v>54</v>
      </c>
      <c r="B55" t="s">
        <v>211</v>
      </c>
      <c r="C55" s="17" t="s">
        <v>211</v>
      </c>
      <c r="D55" t="s">
        <v>204</v>
      </c>
      <c r="E55">
        <v>1415</v>
      </c>
      <c r="F55">
        <v>15</v>
      </c>
      <c r="G55" s="21">
        <v>6.7785000000000002</v>
      </c>
      <c r="H55" s="21">
        <v>1.5430999999999999</v>
      </c>
      <c r="I55" s="80">
        <f t="shared" si="9"/>
        <v>2</v>
      </c>
      <c r="J55" s="33">
        <v>2.3542999999999998</v>
      </c>
      <c r="K55" s="33">
        <v>1.0054000000000001</v>
      </c>
      <c r="L55" s="73">
        <f t="shared" si="10"/>
        <v>1</v>
      </c>
      <c r="M55" t="s">
        <v>229</v>
      </c>
      <c r="P55" t="str">
        <f t="shared" si="5"/>
        <v>BAK</v>
      </c>
      <c r="Q55" s="10">
        <f t="shared" si="6"/>
        <v>1415</v>
      </c>
      <c r="R55" s="10" t="str">
        <f t="shared" si="2"/>
        <v>BAK (15)</v>
      </c>
      <c r="S55" s="88" t="str">
        <f t="shared" si="3"/>
        <v>Adult 6.8±1.5</v>
      </c>
      <c r="T55" s="88" t="str">
        <f t="shared" si="4"/>
        <v>Juvenile 2.4±1.0</v>
      </c>
      <c r="V55" t="s">
        <v>394</v>
      </c>
      <c r="W55" t="s">
        <v>395</v>
      </c>
      <c r="X55" t="s">
        <v>396</v>
      </c>
    </row>
    <row r="56" spans="1:24" x14ac:dyDescent="0.2">
      <c r="A56">
        <v>55</v>
      </c>
      <c r="B56" t="s">
        <v>211</v>
      </c>
      <c r="C56" s="17" t="s">
        <v>211</v>
      </c>
      <c r="D56" t="s">
        <v>205</v>
      </c>
      <c r="E56">
        <v>1415</v>
      </c>
      <c r="F56">
        <v>21</v>
      </c>
      <c r="G56" s="21">
        <v>8.7760999999999996</v>
      </c>
      <c r="H56" s="21">
        <v>1.2218</v>
      </c>
      <c r="I56" s="80">
        <f t="shared" si="9"/>
        <v>2</v>
      </c>
      <c r="J56" s="33">
        <v>2.3418999999999999</v>
      </c>
      <c r="K56" s="33">
        <v>0.37290000000000001</v>
      </c>
      <c r="L56" s="73">
        <f t="shared" si="10"/>
        <v>1</v>
      </c>
      <c r="M56" t="s">
        <v>229</v>
      </c>
      <c r="P56" t="str">
        <f t="shared" si="5"/>
        <v>HOW</v>
      </c>
      <c r="Q56" s="10">
        <f t="shared" si="6"/>
        <v>1415</v>
      </c>
      <c r="R56" s="10" t="str">
        <f t="shared" si="2"/>
        <v>HOW (21)</v>
      </c>
      <c r="S56" s="88" t="str">
        <f t="shared" si="3"/>
        <v>Adult 8.8±1.2</v>
      </c>
      <c r="T56" s="88" t="str">
        <f t="shared" si="4"/>
        <v>Juvenile 2.3±0.4</v>
      </c>
      <c r="V56" t="s">
        <v>397</v>
      </c>
      <c r="W56" t="s">
        <v>398</v>
      </c>
      <c r="X56" t="s">
        <v>399</v>
      </c>
    </row>
    <row r="57" spans="1:24" x14ac:dyDescent="0.2">
      <c r="A57">
        <v>56</v>
      </c>
      <c r="B57" t="s">
        <v>211</v>
      </c>
      <c r="C57" s="17" t="s">
        <v>211</v>
      </c>
      <c r="D57" t="s">
        <v>206</v>
      </c>
      <c r="E57">
        <v>2017</v>
      </c>
      <c r="F57">
        <v>32</v>
      </c>
      <c r="G57" s="29">
        <v>0.33850000000000002</v>
      </c>
      <c r="H57" s="29">
        <v>9.2700000000000005E-2</v>
      </c>
      <c r="I57" s="83">
        <f t="shared" si="9"/>
        <v>1</v>
      </c>
      <c r="J57" s="33">
        <v>0.36159999999999998</v>
      </c>
      <c r="K57" s="33">
        <v>0.15060000000000001</v>
      </c>
      <c r="L57" s="73">
        <f t="shared" si="10"/>
        <v>1</v>
      </c>
      <c r="M57" t="s">
        <v>229</v>
      </c>
      <c r="P57" t="str">
        <f t="shared" si="5"/>
        <v>JAR</v>
      </c>
      <c r="Q57" s="10">
        <f t="shared" si="6"/>
        <v>2017</v>
      </c>
      <c r="R57" s="10" t="str">
        <f t="shared" si="2"/>
        <v>JAR (32)</v>
      </c>
      <c r="S57" s="88" t="str">
        <f t="shared" si="3"/>
        <v>Adult 0.3±0.1</v>
      </c>
      <c r="T57" s="88" t="str">
        <f t="shared" si="4"/>
        <v>Juvenile 0.4±0.2</v>
      </c>
      <c r="V57" t="s">
        <v>400</v>
      </c>
      <c r="W57" t="s">
        <v>401</v>
      </c>
      <c r="X57" t="s">
        <v>402</v>
      </c>
    </row>
    <row r="58" spans="1:24" x14ac:dyDescent="0.2">
      <c r="A58">
        <v>57</v>
      </c>
      <c r="B58" t="s">
        <v>211</v>
      </c>
      <c r="C58" s="17" t="s">
        <v>211</v>
      </c>
      <c r="D58" t="s">
        <v>207</v>
      </c>
      <c r="E58">
        <v>1415</v>
      </c>
      <c r="F58">
        <v>10</v>
      </c>
      <c r="G58" s="21">
        <v>7.3472999999999997</v>
      </c>
      <c r="H58" s="21">
        <v>1.4132</v>
      </c>
      <c r="I58" s="80">
        <f t="shared" si="9"/>
        <v>2</v>
      </c>
      <c r="J58" s="54">
        <v>6.6767000000000003</v>
      </c>
      <c r="K58" s="54">
        <v>1.292</v>
      </c>
      <c r="L58" s="72">
        <f t="shared" si="10"/>
        <v>3</v>
      </c>
      <c r="M58" t="s">
        <v>229</v>
      </c>
      <c r="P58" t="str">
        <f t="shared" si="5"/>
        <v>JOHFRF</v>
      </c>
      <c r="Q58" s="10">
        <f t="shared" si="6"/>
        <v>1415</v>
      </c>
      <c r="R58" s="10" t="str">
        <f t="shared" si="2"/>
        <v>JOHFRF (10)</v>
      </c>
      <c r="S58" s="88" t="str">
        <f t="shared" si="3"/>
        <v>Adult 7.3±1.4</v>
      </c>
      <c r="T58" s="88" t="str">
        <f t="shared" si="4"/>
        <v>Juvenile 6.7±1.3</v>
      </c>
      <c r="V58" t="s">
        <v>403</v>
      </c>
      <c r="W58" t="s">
        <v>404</v>
      </c>
      <c r="X58" t="s">
        <v>405</v>
      </c>
    </row>
    <row r="59" spans="1:24" x14ac:dyDescent="0.2">
      <c r="A59">
        <v>58</v>
      </c>
      <c r="B59" t="s">
        <v>211</v>
      </c>
      <c r="C59" s="17" t="s">
        <v>211</v>
      </c>
      <c r="D59" t="s">
        <v>208</v>
      </c>
      <c r="E59">
        <v>1415</v>
      </c>
      <c r="F59">
        <v>21</v>
      </c>
      <c r="G59" s="31">
        <v>17.329000000000001</v>
      </c>
      <c r="H59" s="31">
        <v>1.9222999999999999</v>
      </c>
      <c r="I59" s="82">
        <f t="shared" si="9"/>
        <v>4</v>
      </c>
      <c r="J59" s="22">
        <v>4.9006999999999996</v>
      </c>
      <c r="K59" s="22">
        <v>0.92569999999999997</v>
      </c>
      <c r="L59" s="74">
        <f t="shared" si="10"/>
        <v>2</v>
      </c>
      <c r="M59" t="s">
        <v>229</v>
      </c>
      <c r="P59" t="str">
        <f t="shared" si="5"/>
        <v>KINFRF</v>
      </c>
      <c r="Q59" s="10">
        <f t="shared" si="6"/>
        <v>1415</v>
      </c>
      <c r="R59" s="10" t="str">
        <f t="shared" si="2"/>
        <v>KINFRF (21)</v>
      </c>
      <c r="S59" s="88" t="str">
        <f t="shared" si="3"/>
        <v>Adult 17.3±1.9</v>
      </c>
      <c r="T59" s="88" t="str">
        <f t="shared" si="4"/>
        <v>Juvenile 4.9±0.9</v>
      </c>
      <c r="V59" t="s">
        <v>406</v>
      </c>
      <c r="W59" t="s">
        <v>407</v>
      </c>
      <c r="X59" t="s">
        <v>408</v>
      </c>
    </row>
    <row r="60" spans="1:24" x14ac:dyDescent="0.2">
      <c r="A60">
        <v>59</v>
      </c>
      <c r="B60" t="s">
        <v>211</v>
      </c>
      <c r="C60" s="17" t="s">
        <v>211</v>
      </c>
      <c r="D60" t="s">
        <v>209</v>
      </c>
      <c r="E60">
        <v>1415</v>
      </c>
      <c r="F60">
        <v>39</v>
      </c>
      <c r="G60" s="31">
        <v>15.2334</v>
      </c>
      <c r="H60" s="31">
        <v>1.0375000000000001</v>
      </c>
      <c r="I60" s="82">
        <f t="shared" si="9"/>
        <v>4</v>
      </c>
      <c r="J60" s="33">
        <v>2.8399000000000001</v>
      </c>
      <c r="K60" s="33">
        <v>0.3019</v>
      </c>
      <c r="L60" s="73">
        <f t="shared" si="10"/>
        <v>1</v>
      </c>
      <c r="M60" t="s">
        <v>229</v>
      </c>
      <c r="P60" t="str">
        <f t="shared" si="5"/>
        <v>PAL</v>
      </c>
      <c r="Q60" s="10">
        <f t="shared" si="6"/>
        <v>1415</v>
      </c>
      <c r="R60" s="10" t="str">
        <f t="shared" si="2"/>
        <v>PAL (39)</v>
      </c>
      <c r="S60" s="88" t="str">
        <f t="shared" si="3"/>
        <v>Adult 15.2±1.0</v>
      </c>
      <c r="T60" s="88" t="str">
        <f t="shared" si="4"/>
        <v>Juvenile 2.8±0.3</v>
      </c>
      <c r="V60" t="s">
        <v>409</v>
      </c>
      <c r="W60" t="s">
        <v>410</v>
      </c>
      <c r="X60" t="s">
        <v>411</v>
      </c>
    </row>
    <row r="61" spans="1:24" x14ac:dyDescent="0.2">
      <c r="A61">
        <v>60</v>
      </c>
      <c r="B61" t="s">
        <v>211</v>
      </c>
      <c r="C61" s="17" t="s">
        <v>211</v>
      </c>
      <c r="D61" t="s">
        <v>210</v>
      </c>
      <c r="E61">
        <v>2017</v>
      </c>
      <c r="F61">
        <v>28</v>
      </c>
      <c r="G61" s="21">
        <v>8.6708999999999996</v>
      </c>
      <c r="H61" s="21">
        <v>0.46700000000000003</v>
      </c>
      <c r="I61" s="80">
        <f t="shared" si="9"/>
        <v>2</v>
      </c>
      <c r="J61" s="33">
        <v>1.3189</v>
      </c>
      <c r="K61" s="33">
        <v>0.21820000000000001</v>
      </c>
      <c r="L61" s="73">
        <f t="shared" si="10"/>
        <v>1</v>
      </c>
      <c r="M61" t="s">
        <v>229</v>
      </c>
      <c r="P61" t="str">
        <f t="shared" si="5"/>
        <v>WAK</v>
      </c>
      <c r="Q61" s="10">
        <f t="shared" si="6"/>
        <v>2017</v>
      </c>
      <c r="R61" s="10" t="str">
        <f t="shared" si="2"/>
        <v>WAK (28)</v>
      </c>
      <c r="S61" s="88" t="str">
        <f t="shared" si="3"/>
        <v>Adult 8.7±0.5</v>
      </c>
      <c r="T61" s="88" t="str">
        <f t="shared" si="4"/>
        <v>Juvenile 1.3±0.2</v>
      </c>
      <c r="V61" t="s">
        <v>412</v>
      </c>
      <c r="W61" t="s">
        <v>413</v>
      </c>
      <c r="X61" t="s">
        <v>414</v>
      </c>
    </row>
    <row r="62" spans="1:24" x14ac:dyDescent="0.2">
      <c r="A62">
        <v>61</v>
      </c>
      <c r="B62" t="s">
        <v>228</v>
      </c>
      <c r="C62" t="s">
        <v>212</v>
      </c>
      <c r="D62" s="17" t="s">
        <v>212</v>
      </c>
      <c r="E62">
        <v>2017</v>
      </c>
      <c r="F62" s="13">
        <v>7</v>
      </c>
      <c r="G62" s="30">
        <v>11.845599999999999</v>
      </c>
      <c r="H62" s="30">
        <v>1.4322999999999999</v>
      </c>
      <c r="I62" s="81">
        <f t="shared" si="9"/>
        <v>3</v>
      </c>
      <c r="J62" s="35">
        <v>10.004099999999999</v>
      </c>
      <c r="K62" s="35">
        <v>1.9045000000000001</v>
      </c>
      <c r="L62" s="70">
        <f t="shared" si="10"/>
        <v>4</v>
      </c>
      <c r="M62" t="s">
        <v>229</v>
      </c>
      <c r="P62" t="str">
        <f t="shared" si="5"/>
        <v>AGR</v>
      </c>
      <c r="Q62" s="10">
        <f t="shared" si="6"/>
        <v>2017</v>
      </c>
      <c r="R62" s="10" t="str">
        <f t="shared" si="2"/>
        <v>AGR (7)</v>
      </c>
      <c r="S62" s="88" t="str">
        <f t="shared" si="3"/>
        <v>Adult 11.8±1.4</v>
      </c>
      <c r="T62" s="88" t="str">
        <f t="shared" si="4"/>
        <v>Juvenile 10.0±1.9</v>
      </c>
      <c r="V62" t="s">
        <v>415</v>
      </c>
      <c r="W62" t="s">
        <v>416</v>
      </c>
      <c r="X62" t="s">
        <v>417</v>
      </c>
    </row>
    <row r="63" spans="1:24" x14ac:dyDescent="0.2">
      <c r="A63">
        <v>62</v>
      </c>
      <c r="B63" t="s">
        <v>228</v>
      </c>
      <c r="C63" t="s">
        <v>213</v>
      </c>
      <c r="D63" s="17" t="s">
        <v>213</v>
      </c>
      <c r="E63">
        <v>2017</v>
      </c>
      <c r="F63" s="13">
        <v>10</v>
      </c>
      <c r="G63" s="31">
        <v>15.1622</v>
      </c>
      <c r="H63" s="31">
        <v>1.5748</v>
      </c>
      <c r="I63" s="82">
        <f t="shared" si="9"/>
        <v>4</v>
      </c>
      <c r="J63" s="54">
        <v>7.5686999999999998</v>
      </c>
      <c r="K63" s="54">
        <v>1.4919</v>
      </c>
      <c r="L63" s="72">
        <f t="shared" si="10"/>
        <v>3</v>
      </c>
      <c r="M63" t="s">
        <v>229</v>
      </c>
      <c r="P63" t="str">
        <f t="shared" si="5"/>
        <v>AGU</v>
      </c>
      <c r="Q63" s="10">
        <f t="shared" si="6"/>
        <v>2017</v>
      </c>
      <c r="R63" s="10" t="str">
        <f t="shared" si="2"/>
        <v>AGU (10)</v>
      </c>
      <c r="S63" s="88" t="str">
        <f t="shared" si="3"/>
        <v>Adult 15.2±1.6</v>
      </c>
      <c r="T63" s="88" t="str">
        <f t="shared" si="4"/>
        <v>Juvenile 7.6±1.5</v>
      </c>
      <c r="V63" t="s">
        <v>418</v>
      </c>
      <c r="W63" t="s">
        <v>419</v>
      </c>
      <c r="X63" t="s">
        <v>420</v>
      </c>
    </row>
    <row r="64" spans="1:24" x14ac:dyDescent="0.2">
      <c r="A64">
        <v>63</v>
      </c>
      <c r="B64" t="s">
        <v>228</v>
      </c>
      <c r="C64" t="s">
        <v>214</v>
      </c>
      <c r="D64" s="17" t="s">
        <v>214</v>
      </c>
      <c r="E64">
        <v>2017</v>
      </c>
      <c r="F64" s="13">
        <v>4</v>
      </c>
      <c r="G64" s="32">
        <v>21.349299999999999</v>
      </c>
      <c r="H64" s="32">
        <v>0.33289999999999997</v>
      </c>
      <c r="I64" s="79">
        <f t="shared" si="9"/>
        <v>5</v>
      </c>
      <c r="J64" s="36">
        <v>13.541499999999999</v>
      </c>
      <c r="K64" s="36">
        <v>2.8706</v>
      </c>
      <c r="L64" s="76">
        <f t="shared" si="10"/>
        <v>5</v>
      </c>
      <c r="M64" t="s">
        <v>229</v>
      </c>
      <c r="P64" t="str">
        <f t="shared" si="5"/>
        <v>ALA</v>
      </c>
      <c r="Q64" s="10">
        <f t="shared" si="6"/>
        <v>2017</v>
      </c>
      <c r="R64" s="10" t="str">
        <f t="shared" si="2"/>
        <v>ALA (4)</v>
      </c>
      <c r="S64" s="88" t="str">
        <f t="shared" si="3"/>
        <v>Adult 21.3±0.3</v>
      </c>
      <c r="T64" s="88" t="str">
        <f t="shared" si="4"/>
        <v>Juvenile 13.5±2.9</v>
      </c>
      <c r="V64" t="s">
        <v>421</v>
      </c>
      <c r="W64" t="s">
        <v>422</v>
      </c>
      <c r="X64" t="s">
        <v>423</v>
      </c>
    </row>
    <row r="65" spans="1:24" x14ac:dyDescent="0.2">
      <c r="A65">
        <v>64</v>
      </c>
      <c r="B65" t="s">
        <v>228</v>
      </c>
      <c r="C65" t="s">
        <v>215</v>
      </c>
      <c r="D65" s="17" t="s">
        <v>215</v>
      </c>
      <c r="E65">
        <v>2017</v>
      </c>
      <c r="F65" s="13">
        <v>12</v>
      </c>
      <c r="G65" s="21">
        <v>8.1092999999999993</v>
      </c>
      <c r="H65" s="21">
        <v>1.0914999999999999</v>
      </c>
      <c r="I65" s="80">
        <f t="shared" si="9"/>
        <v>2</v>
      </c>
      <c r="J65" s="54">
        <v>8.3870000000000005</v>
      </c>
      <c r="K65" s="54">
        <v>1.9581</v>
      </c>
      <c r="L65" s="72">
        <f t="shared" si="10"/>
        <v>3</v>
      </c>
      <c r="M65" t="s">
        <v>229</v>
      </c>
      <c r="P65" t="str">
        <f t="shared" si="5"/>
        <v>ASC</v>
      </c>
      <c r="Q65" s="10">
        <f t="shared" si="6"/>
        <v>2017</v>
      </c>
      <c r="R65" s="10" t="str">
        <f t="shared" si="2"/>
        <v>ASC (12)</v>
      </c>
      <c r="S65" s="88" t="str">
        <f t="shared" si="3"/>
        <v>Adult 8.1±1.1</v>
      </c>
      <c r="T65" s="88" t="str">
        <f t="shared" si="4"/>
        <v>Juvenile 8.4±2.0</v>
      </c>
      <c r="V65" t="s">
        <v>424</v>
      </c>
      <c r="W65" t="s">
        <v>425</v>
      </c>
      <c r="X65" t="s">
        <v>426</v>
      </c>
    </row>
    <row r="66" spans="1:24" x14ac:dyDescent="0.2">
      <c r="A66">
        <v>65</v>
      </c>
      <c r="B66" t="s">
        <v>228</v>
      </c>
      <c r="C66" t="s">
        <v>216</v>
      </c>
      <c r="D66" s="17" t="s">
        <v>216</v>
      </c>
      <c r="E66">
        <v>2017</v>
      </c>
      <c r="F66" s="13">
        <v>12</v>
      </c>
      <c r="G66" s="29">
        <v>2.9199000000000002</v>
      </c>
      <c r="H66" s="29">
        <v>0.38440000000000002</v>
      </c>
      <c r="I66" s="83">
        <f t="shared" ref="I66:I76" si="11">TRUNC(G66/5)+1</f>
        <v>1</v>
      </c>
      <c r="J66" s="35">
        <v>9.593</v>
      </c>
      <c r="K66" s="35">
        <v>1.2871999999999999</v>
      </c>
      <c r="L66" s="70">
        <f t="shared" si="10"/>
        <v>4</v>
      </c>
      <c r="M66" t="s">
        <v>229</v>
      </c>
      <c r="P66" t="str">
        <f t="shared" si="5"/>
        <v>FDP</v>
      </c>
      <c r="Q66" s="10">
        <f t="shared" si="6"/>
        <v>2017</v>
      </c>
      <c r="R66" s="10" t="str">
        <f t="shared" si="2"/>
        <v>FDP (12)</v>
      </c>
      <c r="S66" s="88" t="str">
        <f t="shared" si="3"/>
        <v>Adult 2.9±0.4</v>
      </c>
      <c r="T66" s="88" t="str">
        <f t="shared" si="4"/>
        <v>Juvenile 9.6±1.3</v>
      </c>
      <c r="V66" t="s">
        <v>427</v>
      </c>
      <c r="W66" t="s">
        <v>428</v>
      </c>
      <c r="X66" t="s">
        <v>429</v>
      </c>
    </row>
    <row r="67" spans="1:24" x14ac:dyDescent="0.2">
      <c r="A67">
        <v>66</v>
      </c>
      <c r="B67" t="s">
        <v>228</v>
      </c>
      <c r="C67" t="s">
        <v>220</v>
      </c>
      <c r="D67" s="17" t="s">
        <v>220</v>
      </c>
      <c r="E67">
        <v>2017</v>
      </c>
      <c r="F67" s="13">
        <v>3</v>
      </c>
      <c r="G67" s="30">
        <v>11.0321</v>
      </c>
      <c r="H67" s="30">
        <v>1.8263</v>
      </c>
      <c r="I67" s="81">
        <f t="shared" si="11"/>
        <v>3</v>
      </c>
      <c r="J67" s="54">
        <v>8</v>
      </c>
      <c r="K67" s="54">
        <v>2.2656999999999998</v>
      </c>
      <c r="L67" s="72">
        <f t="shared" si="10"/>
        <v>3</v>
      </c>
      <c r="M67" t="s">
        <v>229</v>
      </c>
      <c r="P67" t="str">
        <f t="shared" si="5"/>
        <v>GUG</v>
      </c>
      <c r="Q67" s="10">
        <f t="shared" si="6"/>
        <v>2017</v>
      </c>
      <c r="R67" s="10" t="str">
        <f t="shared" ref="R67:R76" si="12">CONCATENATE(P67," (",F67,")")</f>
        <v>GUG (3)</v>
      </c>
      <c r="S67" s="88" t="str">
        <f t="shared" ref="S67:S76" si="13">CONCATENATE("Adult ", TEXT(G67,"0.0"),"±", TEXT(H67,"0.0"))</f>
        <v>Adult 11.0±1.8</v>
      </c>
      <c r="T67" s="88" t="str">
        <f t="shared" ref="T67:T76" si="14">CONCATENATE("Juvenile ", TEXT(J67,"0.0"),"±", TEXT(K67,"0.0"))</f>
        <v>Juvenile 8.0±2.3</v>
      </c>
      <c r="V67" t="s">
        <v>430</v>
      </c>
      <c r="W67" t="s">
        <v>431</v>
      </c>
      <c r="X67" t="s">
        <v>432</v>
      </c>
    </row>
    <row r="68" spans="1:24" x14ac:dyDescent="0.2">
      <c r="A68">
        <v>67</v>
      </c>
      <c r="B68" t="s">
        <v>228</v>
      </c>
      <c r="C68" t="s">
        <v>221</v>
      </c>
      <c r="D68" s="17" t="s">
        <v>221</v>
      </c>
      <c r="E68">
        <v>2017</v>
      </c>
      <c r="F68" s="13">
        <v>27</v>
      </c>
      <c r="G68" s="21">
        <v>9.4822000000000006</v>
      </c>
      <c r="H68" s="21">
        <v>1.1111</v>
      </c>
      <c r="I68" s="80">
        <f t="shared" si="11"/>
        <v>2</v>
      </c>
      <c r="J68" s="54">
        <v>7.3935000000000004</v>
      </c>
      <c r="K68" s="54">
        <v>1.4196</v>
      </c>
      <c r="L68" s="72">
        <f t="shared" si="10"/>
        <v>3</v>
      </c>
      <c r="M68" t="s">
        <v>229</v>
      </c>
      <c r="P68" t="str">
        <f t="shared" ref="P68:P76" si="15">D68</f>
        <v>MAU</v>
      </c>
      <c r="Q68" s="10">
        <f t="shared" ref="Q68:Q76" si="16">E68</f>
        <v>2017</v>
      </c>
      <c r="R68" s="10" t="str">
        <f t="shared" si="12"/>
        <v>MAU (27)</v>
      </c>
      <c r="S68" s="88" t="str">
        <f t="shared" si="13"/>
        <v>Adult 9.5±1.1</v>
      </c>
      <c r="T68" s="88" t="str">
        <f t="shared" si="14"/>
        <v>Juvenile 7.4±1.4</v>
      </c>
      <c r="V68" t="s">
        <v>433</v>
      </c>
      <c r="W68" t="s">
        <v>434</v>
      </c>
      <c r="X68" t="s">
        <v>435</v>
      </c>
    </row>
    <row r="69" spans="1:24" x14ac:dyDescent="0.2">
      <c r="A69">
        <v>68</v>
      </c>
      <c r="B69" t="s">
        <v>228</v>
      </c>
      <c r="C69" t="s">
        <v>222</v>
      </c>
      <c r="D69" s="17" t="s">
        <v>222</v>
      </c>
      <c r="E69">
        <v>2017</v>
      </c>
      <c r="F69" s="13">
        <v>18</v>
      </c>
      <c r="G69" s="30">
        <v>13.633900000000001</v>
      </c>
      <c r="H69" s="30">
        <v>1.0155000000000001</v>
      </c>
      <c r="I69" s="81">
        <f t="shared" si="11"/>
        <v>3</v>
      </c>
      <c r="J69" s="36">
        <v>14.986700000000001</v>
      </c>
      <c r="K69" s="36">
        <v>1.8243</v>
      </c>
      <c r="L69" s="76">
        <f t="shared" si="10"/>
        <v>5</v>
      </c>
      <c r="M69" t="s">
        <v>229</v>
      </c>
      <c r="P69" t="str">
        <f t="shared" si="15"/>
        <v>PAG</v>
      </c>
      <c r="Q69" s="10">
        <f t="shared" si="16"/>
        <v>2017</v>
      </c>
      <c r="R69" s="10" t="str">
        <f t="shared" si="12"/>
        <v>PAG (18)</v>
      </c>
      <c r="S69" s="88" t="str">
        <f t="shared" si="13"/>
        <v>Adult 13.6±1.0</v>
      </c>
      <c r="T69" s="88" t="str">
        <f t="shared" si="14"/>
        <v>Juvenile 15.0±1.8</v>
      </c>
      <c r="V69" t="s">
        <v>436</v>
      </c>
      <c r="W69" t="s">
        <v>437</v>
      </c>
      <c r="X69" t="s">
        <v>438</v>
      </c>
    </row>
    <row r="70" spans="1:24" x14ac:dyDescent="0.2">
      <c r="A70">
        <v>69</v>
      </c>
      <c r="B70" t="s">
        <v>228</v>
      </c>
      <c r="C70" t="s">
        <v>223</v>
      </c>
      <c r="D70" s="17" t="s">
        <v>223</v>
      </c>
      <c r="E70">
        <v>2017</v>
      </c>
      <c r="F70" s="13">
        <v>13</v>
      </c>
      <c r="G70" s="30">
        <v>10.4209</v>
      </c>
      <c r="H70" s="30">
        <v>2.7021999999999999</v>
      </c>
      <c r="I70" s="81">
        <f t="shared" si="11"/>
        <v>3</v>
      </c>
      <c r="J70" s="22">
        <v>5.8263999999999996</v>
      </c>
      <c r="K70" s="22">
        <v>1.0406</v>
      </c>
      <c r="L70" s="74">
        <f t="shared" si="10"/>
        <v>2</v>
      </c>
      <c r="M70" t="s">
        <v>229</v>
      </c>
      <c r="P70" t="str">
        <f t="shared" si="15"/>
        <v>ROT</v>
      </c>
      <c r="Q70" s="10">
        <f t="shared" si="16"/>
        <v>2017</v>
      </c>
      <c r="R70" s="10" t="str">
        <f t="shared" si="12"/>
        <v>ROT (13)</v>
      </c>
      <c r="S70" s="88" t="str">
        <f t="shared" si="13"/>
        <v>Adult 10.4±2.7</v>
      </c>
      <c r="T70" s="88" t="str">
        <f t="shared" si="14"/>
        <v>Juvenile 5.8±1.0</v>
      </c>
      <c r="V70" t="s">
        <v>439</v>
      </c>
      <c r="W70" t="s">
        <v>440</v>
      </c>
      <c r="X70" t="s">
        <v>441</v>
      </c>
    </row>
    <row r="71" spans="1:24" x14ac:dyDescent="0.2">
      <c r="A71">
        <v>70</v>
      </c>
      <c r="B71" t="s">
        <v>228</v>
      </c>
      <c r="C71" t="s">
        <v>224</v>
      </c>
      <c r="D71" s="17" t="s">
        <v>224</v>
      </c>
      <c r="E71">
        <v>2017</v>
      </c>
      <c r="F71" s="13">
        <v>22</v>
      </c>
      <c r="G71" s="31">
        <v>19.018899999999999</v>
      </c>
      <c r="H71" s="31">
        <v>2.3708999999999998</v>
      </c>
      <c r="I71" s="82">
        <f t="shared" si="11"/>
        <v>4</v>
      </c>
      <c r="J71" s="36">
        <v>14.590999999999999</v>
      </c>
      <c r="K71" s="36">
        <v>1.5969</v>
      </c>
      <c r="L71" s="76">
        <f t="shared" si="10"/>
        <v>5</v>
      </c>
      <c r="M71" t="s">
        <v>229</v>
      </c>
      <c r="P71" t="str">
        <f t="shared" si="15"/>
        <v>SAI</v>
      </c>
      <c r="Q71" s="10">
        <f t="shared" si="16"/>
        <v>2017</v>
      </c>
      <c r="R71" s="10" t="str">
        <f t="shared" si="12"/>
        <v>SAI (22)</v>
      </c>
      <c r="S71" s="88" t="str">
        <f t="shared" si="13"/>
        <v>Adult 19.0±2.4</v>
      </c>
      <c r="T71" s="88" t="str">
        <f t="shared" si="14"/>
        <v>Juvenile 14.6±1.6</v>
      </c>
      <c r="V71" t="s">
        <v>442</v>
      </c>
      <c r="W71" t="s">
        <v>443</v>
      </c>
      <c r="X71" t="s">
        <v>444</v>
      </c>
    </row>
    <row r="72" spans="1:24" x14ac:dyDescent="0.2">
      <c r="A72">
        <v>71</v>
      </c>
      <c r="B72" t="s">
        <v>228</v>
      </c>
      <c r="C72" t="s">
        <v>225</v>
      </c>
      <c r="D72" s="17" t="s">
        <v>225</v>
      </c>
      <c r="E72">
        <v>2017</v>
      </c>
      <c r="F72" s="13">
        <v>5</v>
      </c>
      <c r="G72" s="21">
        <v>6.9145000000000003</v>
      </c>
      <c r="H72" s="21">
        <v>3.4904000000000002</v>
      </c>
      <c r="I72" s="80">
        <f t="shared" si="11"/>
        <v>2</v>
      </c>
      <c r="J72" s="54">
        <v>6.6539999999999999</v>
      </c>
      <c r="K72" s="54">
        <v>1.6017999999999999</v>
      </c>
      <c r="L72" s="72">
        <f t="shared" si="10"/>
        <v>3</v>
      </c>
      <c r="M72" t="s">
        <v>229</v>
      </c>
      <c r="P72" t="str">
        <f t="shared" si="15"/>
        <v>SAR</v>
      </c>
      <c r="Q72" s="10">
        <f t="shared" si="16"/>
        <v>2017</v>
      </c>
      <c r="R72" s="10" t="str">
        <f t="shared" si="12"/>
        <v>SAR (5)</v>
      </c>
      <c r="S72" s="88" t="str">
        <f t="shared" si="13"/>
        <v>Adult 6.9±3.5</v>
      </c>
      <c r="T72" s="88" t="str">
        <f t="shared" si="14"/>
        <v>Juvenile 6.7±1.6</v>
      </c>
      <c r="V72" t="s">
        <v>445</v>
      </c>
      <c r="W72" t="s">
        <v>446</v>
      </c>
      <c r="X72" t="s">
        <v>447</v>
      </c>
    </row>
    <row r="73" spans="1:24" x14ac:dyDescent="0.2">
      <c r="A73">
        <v>72</v>
      </c>
      <c r="B73" t="s">
        <v>228</v>
      </c>
      <c r="C73" t="s">
        <v>226</v>
      </c>
      <c r="D73" s="17" t="s">
        <v>226</v>
      </c>
      <c r="E73">
        <v>2017</v>
      </c>
      <c r="F73" s="13">
        <v>14</v>
      </c>
      <c r="G73" s="30">
        <v>14.1267</v>
      </c>
      <c r="H73" s="30">
        <v>3.0640000000000001</v>
      </c>
      <c r="I73" s="81">
        <f t="shared" si="11"/>
        <v>3</v>
      </c>
      <c r="J73" s="36">
        <v>16.092199999999998</v>
      </c>
      <c r="K73" s="36">
        <v>2.7978999999999998</v>
      </c>
      <c r="L73" s="76">
        <f t="shared" si="10"/>
        <v>5</v>
      </c>
      <c r="M73" t="s">
        <v>229</v>
      </c>
      <c r="P73" t="str">
        <f t="shared" si="15"/>
        <v>TIN</v>
      </c>
      <c r="Q73" s="10">
        <f t="shared" si="16"/>
        <v>2017</v>
      </c>
      <c r="R73" s="10" t="str">
        <f t="shared" si="12"/>
        <v>TIN (14)</v>
      </c>
      <c r="S73" s="88" t="str">
        <f t="shared" si="13"/>
        <v>Adult 14.1±3.1</v>
      </c>
      <c r="T73" s="88" t="str">
        <f t="shared" si="14"/>
        <v>Juvenile 16.1±2.8</v>
      </c>
      <c r="V73" t="s">
        <v>448</v>
      </c>
      <c r="W73" t="s">
        <v>449</v>
      </c>
      <c r="X73" t="s">
        <v>450</v>
      </c>
    </row>
    <row r="74" spans="1:24" x14ac:dyDescent="0.2">
      <c r="A74">
        <v>73</v>
      </c>
      <c r="B74" t="s">
        <v>227</v>
      </c>
      <c r="C74" t="s">
        <v>227</v>
      </c>
      <c r="D74" s="17" t="s">
        <v>217</v>
      </c>
      <c r="E74">
        <v>2017</v>
      </c>
      <c r="F74" s="13">
        <v>30</v>
      </c>
      <c r="G74" s="30">
        <v>11.566700000000001</v>
      </c>
      <c r="H74" s="30">
        <v>1.2032</v>
      </c>
      <c r="I74" s="81">
        <f t="shared" si="11"/>
        <v>3</v>
      </c>
      <c r="J74" s="54">
        <v>7.4897</v>
      </c>
      <c r="K74" s="54">
        <v>1.1717</v>
      </c>
      <c r="L74" s="72">
        <f t="shared" si="10"/>
        <v>3</v>
      </c>
      <c r="M74" t="s">
        <v>229</v>
      </c>
      <c r="P74" t="str">
        <f t="shared" si="15"/>
        <v>GUA</v>
      </c>
      <c r="Q74" s="10">
        <f t="shared" si="16"/>
        <v>2017</v>
      </c>
      <c r="R74" s="10" t="str">
        <f t="shared" si="12"/>
        <v>GUA (30)</v>
      </c>
      <c r="S74" s="88" t="str">
        <f t="shared" si="13"/>
        <v>Adult 11.6±1.2</v>
      </c>
      <c r="T74" s="88" t="str">
        <f t="shared" si="14"/>
        <v>Juvenile 7.5±1.2</v>
      </c>
      <c r="V74" t="s">
        <v>451</v>
      </c>
      <c r="W74" t="s">
        <v>452</v>
      </c>
      <c r="X74" t="s">
        <v>453</v>
      </c>
    </row>
    <row r="75" spans="1:24" x14ac:dyDescent="0.2">
      <c r="A75">
        <v>74</v>
      </c>
      <c r="B75" t="s">
        <v>227</v>
      </c>
      <c r="C75" t="s">
        <v>227</v>
      </c>
      <c r="D75" s="17" t="s">
        <v>218</v>
      </c>
      <c r="E75">
        <v>2017</v>
      </c>
      <c r="F75" s="13">
        <v>19</v>
      </c>
      <c r="G75" s="30">
        <v>12.0063</v>
      </c>
      <c r="H75" s="30">
        <v>1.6121000000000001</v>
      </c>
      <c r="I75" s="81">
        <f t="shared" si="11"/>
        <v>3</v>
      </c>
      <c r="J75" s="54">
        <v>8.3341999999999992</v>
      </c>
      <c r="K75" s="54">
        <v>1.2262999999999999</v>
      </c>
      <c r="L75" s="72">
        <f t="shared" si="10"/>
        <v>3</v>
      </c>
      <c r="M75" t="s">
        <v>229</v>
      </c>
      <c r="P75" t="str">
        <f t="shared" si="15"/>
        <v>GUAEAALL</v>
      </c>
      <c r="Q75" s="10">
        <f t="shared" si="16"/>
        <v>2017</v>
      </c>
      <c r="R75" s="10" t="str">
        <f t="shared" si="12"/>
        <v>GUAEAALL (19)</v>
      </c>
      <c r="S75" s="88" t="str">
        <f t="shared" si="13"/>
        <v>Adult 12.0±1.6</v>
      </c>
      <c r="T75" s="88" t="str">
        <f t="shared" si="14"/>
        <v>Juvenile 8.3±1.2</v>
      </c>
      <c r="V75" t="s">
        <v>454</v>
      </c>
      <c r="W75" t="s">
        <v>455</v>
      </c>
      <c r="X75" t="s">
        <v>456</v>
      </c>
    </row>
    <row r="76" spans="1:24" x14ac:dyDescent="0.2">
      <c r="A76">
        <v>75</v>
      </c>
      <c r="B76" t="s">
        <v>227</v>
      </c>
      <c r="C76" t="s">
        <v>227</v>
      </c>
      <c r="D76" s="17" t="s">
        <v>219</v>
      </c>
      <c r="E76">
        <v>2017</v>
      </c>
      <c r="F76" s="13">
        <v>11</v>
      </c>
      <c r="G76" s="30">
        <v>11.1225</v>
      </c>
      <c r="H76" s="30">
        <v>1.7883</v>
      </c>
      <c r="I76" s="81">
        <f t="shared" si="11"/>
        <v>3</v>
      </c>
      <c r="J76" s="54">
        <v>6.6361999999999997</v>
      </c>
      <c r="K76" s="54">
        <v>2.0036</v>
      </c>
      <c r="L76" s="72">
        <f t="shared" si="10"/>
        <v>3</v>
      </c>
      <c r="M76" t="s">
        <v>229</v>
      </c>
      <c r="P76" t="str">
        <f t="shared" si="15"/>
        <v>GUAWEALL</v>
      </c>
      <c r="Q76" s="10">
        <f t="shared" si="16"/>
        <v>2017</v>
      </c>
      <c r="R76" s="10" t="str">
        <f t="shared" si="12"/>
        <v>GUAWEALL (11)</v>
      </c>
      <c r="S76" s="88" t="str">
        <f t="shared" si="13"/>
        <v>Adult 11.1±1.8</v>
      </c>
      <c r="T76" s="88" t="str">
        <f t="shared" si="14"/>
        <v>Juvenile 6.6±2.0</v>
      </c>
      <c r="V76" t="s">
        <v>457</v>
      </c>
      <c r="W76" t="s">
        <v>458</v>
      </c>
      <c r="X76" t="s">
        <v>459</v>
      </c>
    </row>
  </sheetData>
  <sortState ref="A15:P42">
    <sortCondition ref="D15:D42"/>
  </sortState>
  <pageMargins left="0.7" right="0.7" top="0.75" bottom="0.75" header="0.3" footer="0.3"/>
  <pageSetup paperSize="9" orientation="portrait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5A5C46-67CE-6146-BCEE-4B63F19FBBDD}">
  <dimension ref="A1:AC77"/>
  <sheetViews>
    <sheetView topLeftCell="L1" workbookViewId="0">
      <selection activeCell="AC57" sqref="AC57"/>
    </sheetView>
  </sheetViews>
  <sheetFormatPr baseColWidth="10" defaultRowHeight="16" x14ac:dyDescent="0.2"/>
  <cols>
    <col min="4" max="4" width="10.83203125" style="16"/>
    <col min="6" max="6" width="11.83203125" bestFit="1" customWidth="1"/>
    <col min="7" max="8" width="13.1640625" customWidth="1"/>
    <col min="9" max="9" width="13.33203125" style="59" bestFit="1" customWidth="1"/>
    <col min="10" max="10" width="13.83203125" bestFit="1" customWidth="1"/>
    <col min="11" max="11" width="13.83203125" customWidth="1"/>
    <col min="12" max="12" width="14.6640625" style="59" bestFit="1" customWidth="1"/>
    <col min="13" max="14" width="11.6640625" customWidth="1"/>
    <col min="15" max="15" width="16" bestFit="1" customWidth="1"/>
    <col min="16" max="16" width="12.6640625" bestFit="1" customWidth="1"/>
    <col min="17" max="17" width="12.6640625" customWidth="1"/>
    <col min="18" max="18" width="14.33203125" style="59" bestFit="1" customWidth="1"/>
    <col min="21" max="21" width="10.83203125" style="61"/>
    <col min="23" max="26" width="14.5" customWidth="1"/>
  </cols>
  <sheetData>
    <row r="1" spans="1:29" x14ac:dyDescent="0.2">
      <c r="B1" s="6"/>
      <c r="C1" s="6"/>
      <c r="D1" s="26"/>
      <c r="E1" s="6"/>
      <c r="F1" s="6"/>
      <c r="G1" s="96" t="s">
        <v>7</v>
      </c>
      <c r="H1" s="96"/>
      <c r="I1" s="96"/>
      <c r="J1" s="96"/>
      <c r="K1" s="96"/>
      <c r="L1" s="96"/>
      <c r="M1" s="97" t="s">
        <v>10</v>
      </c>
      <c r="N1" s="97"/>
      <c r="O1" s="98"/>
      <c r="P1" s="98"/>
      <c r="Q1" s="98"/>
      <c r="R1" s="98"/>
      <c r="U1" s="26"/>
      <c r="V1" s="26"/>
      <c r="W1" s="23"/>
      <c r="X1" s="23"/>
      <c r="Y1" s="85"/>
      <c r="Z1" s="85"/>
    </row>
    <row r="2" spans="1:29" x14ac:dyDescent="0.2">
      <c r="A2" s="28" t="s">
        <v>203</v>
      </c>
      <c r="B2" s="8" t="s">
        <v>1</v>
      </c>
      <c r="C2" s="7" t="s">
        <v>0</v>
      </c>
      <c r="D2" s="27" t="s">
        <v>2</v>
      </c>
      <c r="E2" s="8" t="s">
        <v>156</v>
      </c>
      <c r="F2" s="8" t="s">
        <v>147</v>
      </c>
      <c r="G2" s="3" t="s">
        <v>15</v>
      </c>
      <c r="H2" s="3" t="s">
        <v>240</v>
      </c>
      <c r="I2" s="3" t="s">
        <v>8</v>
      </c>
      <c r="J2" s="2" t="s">
        <v>16</v>
      </c>
      <c r="K2" s="2" t="s">
        <v>240</v>
      </c>
      <c r="L2" s="2" t="s">
        <v>9</v>
      </c>
      <c r="M2" s="5" t="s">
        <v>11</v>
      </c>
      <c r="N2" s="5" t="s">
        <v>240</v>
      </c>
      <c r="O2" s="5" t="s">
        <v>14</v>
      </c>
      <c r="P2" s="4" t="s">
        <v>13</v>
      </c>
      <c r="Q2" s="4" t="s">
        <v>240</v>
      </c>
      <c r="R2" s="4" t="s">
        <v>12</v>
      </c>
      <c r="U2" s="27" t="s">
        <v>2</v>
      </c>
      <c r="V2" s="84" t="s">
        <v>146</v>
      </c>
      <c r="W2" s="2" t="s">
        <v>15</v>
      </c>
      <c r="X2" s="2" t="s">
        <v>16</v>
      </c>
      <c r="Y2" s="4" t="s">
        <v>11</v>
      </c>
      <c r="Z2" s="4" t="s">
        <v>13</v>
      </c>
    </row>
    <row r="3" spans="1:29" x14ac:dyDescent="0.2">
      <c r="A3">
        <v>1</v>
      </c>
      <c r="B3" t="s">
        <v>155</v>
      </c>
      <c r="C3" s="17" t="s">
        <v>157</v>
      </c>
      <c r="D3" s="16" t="s">
        <v>157</v>
      </c>
      <c r="E3" s="13">
        <v>2015</v>
      </c>
      <c r="F3" s="13">
        <v>31</v>
      </c>
      <c r="G3" s="20">
        <v>0.2616</v>
      </c>
      <c r="H3" s="20">
        <v>9.6600000000000005E-2</v>
      </c>
      <c r="I3" s="62">
        <f t="shared" ref="I3:I15" si="0">IF((TRUNC(G3/0.5)+1)&gt;5,5,(TRUNC(G3/0.5)+1))</f>
        <v>1</v>
      </c>
      <c r="J3" s="20">
        <v>0.29320000000000002</v>
      </c>
      <c r="K3" s="20">
        <v>9.8400000000000001E-2</v>
      </c>
      <c r="L3" s="62">
        <f t="shared" ref="L3:L15" si="1">IF((TRUNC(J3/1)+1)&gt;5,5,(TRUNC(J3/1)+1))</f>
        <v>1</v>
      </c>
      <c r="M3" s="56">
        <v>11.391</v>
      </c>
      <c r="N3" s="56">
        <v>0.59599999999999997</v>
      </c>
      <c r="O3" s="55">
        <f>IF((TRUNC(M3/6)+1)&gt;5,5,(TRUNC(M3/6)+1))</f>
        <v>2</v>
      </c>
      <c r="P3" s="45">
        <v>0.33400000000000002</v>
      </c>
      <c r="Q3" s="45">
        <v>8.3000000000000004E-2</v>
      </c>
      <c r="R3" s="67">
        <f t="shared" ref="R3:R15" si="2">IF((TRUNC(P3/1)+1)&gt;4,4,(TRUNC(P3/1)+1))</f>
        <v>1</v>
      </c>
      <c r="S3" t="s">
        <v>229</v>
      </c>
      <c r="U3" s="89" t="s">
        <v>157</v>
      </c>
      <c r="V3" s="90">
        <f>E3</f>
        <v>2015</v>
      </c>
      <c r="W3" s="91" t="str">
        <f>CONCATENATE(TEXT(G3,"0.00"),"±", TEXT(H3,"0.00"))</f>
        <v>0.26±0.10</v>
      </c>
      <c r="X3" s="91" t="str">
        <f>CONCATENATE(TEXT(J3,"0.00"),"±", TEXT(K3,"0.00"))</f>
        <v>0.29±0.10</v>
      </c>
      <c r="Y3" s="91" t="str">
        <f>CONCATENATE(TEXT(M3,"0.0"),"±", TEXT(N3,"0.0"))</f>
        <v>11.4±0.6</v>
      </c>
      <c r="Z3" s="91" t="str">
        <f>CONCATENATE(TEXT(P3,"0.0"),"±", TEXT(Q3,"0.0"))</f>
        <v>0.3±0.1</v>
      </c>
      <c r="AA3" s="92" t="s">
        <v>229</v>
      </c>
      <c r="AB3" s="60"/>
      <c r="AC3" s="60"/>
    </row>
    <row r="4" spans="1:29" x14ac:dyDescent="0.2">
      <c r="A4">
        <v>2</v>
      </c>
      <c r="B4" t="s">
        <v>155</v>
      </c>
      <c r="C4" s="17" t="s">
        <v>158</v>
      </c>
      <c r="D4" s="16" t="s">
        <v>158</v>
      </c>
      <c r="E4" s="13">
        <v>2015</v>
      </c>
      <c r="F4" s="13">
        <v>29</v>
      </c>
      <c r="G4" s="20">
        <v>0.30059999999999998</v>
      </c>
      <c r="H4" s="20">
        <v>0.10730000000000001</v>
      </c>
      <c r="I4" s="62">
        <f t="shared" si="0"/>
        <v>1</v>
      </c>
      <c r="J4" s="20">
        <v>0.71450000000000002</v>
      </c>
      <c r="K4" s="20">
        <v>0.33610000000000001</v>
      </c>
      <c r="L4" s="62">
        <f t="shared" si="1"/>
        <v>1</v>
      </c>
      <c r="M4" s="54">
        <v>16.911999999999999</v>
      </c>
      <c r="N4" s="54">
        <v>1.7739999999999998</v>
      </c>
      <c r="O4" s="53">
        <f>IF((TRUNC(M4/6)+1)&gt;5,5,(TRUNC(M4/6)+1))</f>
        <v>3</v>
      </c>
      <c r="P4" s="45">
        <v>0.82699999999999996</v>
      </c>
      <c r="Q4" s="45">
        <v>0.315</v>
      </c>
      <c r="R4" s="67">
        <f t="shared" si="2"/>
        <v>1</v>
      </c>
      <c r="S4" t="s">
        <v>229</v>
      </c>
      <c r="U4" s="89" t="s">
        <v>158</v>
      </c>
      <c r="V4" s="90">
        <f t="shared" ref="V4:V67" si="3">E4</f>
        <v>2015</v>
      </c>
      <c r="W4" s="91" t="str">
        <f t="shared" ref="W4:W67" si="4">CONCATENATE(TEXT(G4,"0.00"),"±", TEXT(H4,"0.00"))</f>
        <v>0.30±0.11</v>
      </c>
      <c r="X4" s="91" t="str">
        <f t="shared" ref="X4:X67" si="5">CONCATENATE(TEXT(J4,"0.00"),"±", TEXT(K4,"0.00"))</f>
        <v>0.71±0.34</v>
      </c>
      <c r="Y4" s="91" t="str">
        <f t="shared" ref="Y4:Y67" si="6">CONCATENATE(TEXT(M4,"0.0"),"±", TEXT(N4,"0.0"))</f>
        <v>16.9±1.8</v>
      </c>
      <c r="Z4" s="91" t="str">
        <f t="shared" ref="Z4:Z67" si="7">CONCATENATE(TEXT(P4,"0.0"),"±", TEXT(Q4,"0.0"))</f>
        <v>0.8±0.3</v>
      </c>
      <c r="AA4" s="92" t="s">
        <v>229</v>
      </c>
    </row>
    <row r="5" spans="1:29" x14ac:dyDescent="0.2">
      <c r="A5">
        <v>3</v>
      </c>
      <c r="B5" t="s">
        <v>155</v>
      </c>
      <c r="C5" s="17" t="s">
        <v>159</v>
      </c>
      <c r="D5" s="16" t="s">
        <v>159</v>
      </c>
      <c r="E5" s="13">
        <v>2015</v>
      </c>
      <c r="F5" s="13">
        <v>18</v>
      </c>
      <c r="G5" s="49">
        <v>1.3539000000000001</v>
      </c>
      <c r="H5" s="49">
        <v>0.32479999999999998</v>
      </c>
      <c r="I5" s="63">
        <f t="shared" si="0"/>
        <v>3</v>
      </c>
      <c r="J5" s="20">
        <v>0.21709999999999999</v>
      </c>
      <c r="K5" s="20">
        <v>8.4000000000000005E-2</v>
      </c>
      <c r="L5" s="62">
        <f t="shared" si="1"/>
        <v>1</v>
      </c>
      <c r="M5" s="56">
        <v>9.8189999999999991</v>
      </c>
      <c r="N5" s="56">
        <v>1.252</v>
      </c>
      <c r="O5" s="55">
        <f t="shared" ref="O5:O56" si="8">IF((TRUNC(M5/6)+1)&gt;5,5,(TRUNC(M5/6)+1))</f>
        <v>2</v>
      </c>
      <c r="P5" s="45">
        <v>0.255</v>
      </c>
      <c r="Q5" s="45">
        <v>0.13600000000000001</v>
      </c>
      <c r="R5" s="67">
        <f t="shared" si="2"/>
        <v>1</v>
      </c>
      <c r="S5" t="s">
        <v>229</v>
      </c>
      <c r="U5" s="89" t="s">
        <v>159</v>
      </c>
      <c r="V5" s="90">
        <f t="shared" si="3"/>
        <v>2015</v>
      </c>
      <c r="W5" s="91" t="str">
        <f t="shared" si="4"/>
        <v>1.35±0.32</v>
      </c>
      <c r="X5" s="91" t="str">
        <f t="shared" si="5"/>
        <v>0.22±0.08</v>
      </c>
      <c r="Y5" s="91" t="str">
        <f t="shared" si="6"/>
        <v>9.8±1.3</v>
      </c>
      <c r="Z5" s="91" t="str">
        <f t="shared" si="7"/>
        <v>0.3±0.1</v>
      </c>
      <c r="AA5" s="92" t="s">
        <v>229</v>
      </c>
    </row>
    <row r="6" spans="1:29" x14ac:dyDescent="0.2">
      <c r="A6">
        <v>4</v>
      </c>
      <c r="B6" t="s">
        <v>155</v>
      </c>
      <c r="C6" s="17" t="s">
        <v>160</v>
      </c>
      <c r="D6" s="16" t="s">
        <v>160</v>
      </c>
      <c r="E6" s="13">
        <v>2015</v>
      </c>
      <c r="F6" s="13">
        <v>21</v>
      </c>
      <c r="G6" s="20">
        <v>0.32129999999999997</v>
      </c>
      <c r="H6" s="20">
        <v>0.1255</v>
      </c>
      <c r="I6" s="62">
        <f t="shared" si="0"/>
        <v>1</v>
      </c>
      <c r="J6" s="20">
        <v>0.39860000000000001</v>
      </c>
      <c r="K6" s="20">
        <v>0.1178</v>
      </c>
      <c r="L6" s="62">
        <f t="shared" si="1"/>
        <v>1</v>
      </c>
      <c r="M6" s="54">
        <v>12.333</v>
      </c>
      <c r="N6" s="54">
        <v>0.93900000000000006</v>
      </c>
      <c r="O6" s="53">
        <f t="shared" si="8"/>
        <v>3</v>
      </c>
      <c r="P6" s="45">
        <v>0.161</v>
      </c>
      <c r="Q6" s="45">
        <v>7.3999999999999996E-2</v>
      </c>
      <c r="R6" s="67">
        <f t="shared" si="2"/>
        <v>1</v>
      </c>
      <c r="S6" t="s">
        <v>229</v>
      </c>
      <c r="U6" s="89" t="s">
        <v>160</v>
      </c>
      <c r="V6" s="90">
        <f t="shared" si="3"/>
        <v>2015</v>
      </c>
      <c r="W6" s="91" t="str">
        <f t="shared" si="4"/>
        <v>0.32±0.13</v>
      </c>
      <c r="X6" s="91" t="str">
        <f t="shared" si="5"/>
        <v>0.40±0.12</v>
      </c>
      <c r="Y6" s="91" t="str">
        <f t="shared" si="6"/>
        <v>12.3±0.9</v>
      </c>
      <c r="Z6" s="91" t="str">
        <f t="shared" si="7"/>
        <v>0.2±0.1</v>
      </c>
      <c r="AA6" s="92" t="s">
        <v>229</v>
      </c>
    </row>
    <row r="7" spans="1:29" x14ac:dyDescent="0.2">
      <c r="A7">
        <v>5</v>
      </c>
      <c r="B7" t="s">
        <v>155</v>
      </c>
      <c r="C7" s="17" t="s">
        <v>154</v>
      </c>
      <c r="D7" s="16" t="s">
        <v>154</v>
      </c>
      <c r="E7" s="13">
        <v>2015</v>
      </c>
      <c r="F7" s="13">
        <v>89</v>
      </c>
      <c r="G7" s="19">
        <v>0.57479999999999998</v>
      </c>
      <c r="H7" s="19">
        <v>0.1114</v>
      </c>
      <c r="I7" s="64">
        <f t="shared" si="0"/>
        <v>2</v>
      </c>
      <c r="J7" s="20">
        <v>0.31690000000000002</v>
      </c>
      <c r="K7" s="20">
        <v>7.4999999999999997E-2</v>
      </c>
      <c r="L7" s="62">
        <f t="shared" si="1"/>
        <v>1</v>
      </c>
      <c r="M7" s="56">
        <v>11.63</v>
      </c>
      <c r="N7" s="56">
        <v>0.69</v>
      </c>
      <c r="O7" s="55">
        <f t="shared" si="8"/>
        <v>2</v>
      </c>
      <c r="P7" s="45">
        <v>0.47800000000000004</v>
      </c>
      <c r="Q7" s="45">
        <v>6.8999999999999992E-2</v>
      </c>
      <c r="R7" s="67">
        <f t="shared" si="2"/>
        <v>1</v>
      </c>
      <c r="S7" t="s">
        <v>229</v>
      </c>
      <c r="U7" s="89" t="s">
        <v>154</v>
      </c>
      <c r="V7" s="90">
        <f t="shared" si="3"/>
        <v>2015</v>
      </c>
      <c r="W7" s="91" t="str">
        <f t="shared" si="4"/>
        <v>0.57±0.11</v>
      </c>
      <c r="X7" s="91" t="str">
        <f t="shared" si="5"/>
        <v>0.32±0.08</v>
      </c>
      <c r="Y7" s="91" t="str">
        <f t="shared" si="6"/>
        <v>11.6±0.7</v>
      </c>
      <c r="Z7" s="91" t="str">
        <f t="shared" si="7"/>
        <v>0.5±0.1</v>
      </c>
      <c r="AA7" s="92" t="s">
        <v>229</v>
      </c>
    </row>
    <row r="8" spans="1:29" x14ac:dyDescent="0.2">
      <c r="A8">
        <v>6</v>
      </c>
      <c r="B8" t="s">
        <v>155</v>
      </c>
      <c r="C8" s="17" t="s">
        <v>158</v>
      </c>
      <c r="D8" s="16" t="s">
        <v>161</v>
      </c>
      <c r="E8" s="13">
        <v>2015</v>
      </c>
      <c r="F8" s="13">
        <v>18</v>
      </c>
      <c r="G8" s="20">
        <v>0.184</v>
      </c>
      <c r="H8" s="20">
        <v>0.12909999999999999</v>
      </c>
      <c r="I8" s="62">
        <f t="shared" si="0"/>
        <v>1</v>
      </c>
      <c r="J8" s="20">
        <v>0.39150000000000001</v>
      </c>
      <c r="K8" s="20">
        <v>0.2094</v>
      </c>
      <c r="L8" s="62">
        <f t="shared" si="1"/>
        <v>1</v>
      </c>
      <c r="M8" s="35">
        <v>19.632999999999999</v>
      </c>
      <c r="N8" s="35">
        <v>2.4849999999999999</v>
      </c>
      <c r="O8" s="38">
        <f t="shared" si="8"/>
        <v>4</v>
      </c>
      <c r="P8" s="46">
        <v>1.022</v>
      </c>
      <c r="Q8" s="46">
        <v>0.44400000000000006</v>
      </c>
      <c r="R8" s="68">
        <f t="shared" si="2"/>
        <v>2</v>
      </c>
      <c r="S8" t="s">
        <v>230</v>
      </c>
      <c r="U8" s="89" t="s">
        <v>161</v>
      </c>
      <c r="V8" s="90">
        <f t="shared" si="3"/>
        <v>2015</v>
      </c>
      <c r="W8" s="91" t="str">
        <f t="shared" si="4"/>
        <v>0.18±0.13</v>
      </c>
      <c r="X8" s="91" t="str">
        <f t="shared" si="5"/>
        <v>0.39±0.21</v>
      </c>
      <c r="Y8" s="91" t="str">
        <f t="shared" si="6"/>
        <v>19.6±2.5</v>
      </c>
      <c r="Z8" s="91" t="str">
        <f t="shared" si="7"/>
        <v>1.0±0.4</v>
      </c>
      <c r="AA8" s="92" t="s">
        <v>229</v>
      </c>
    </row>
    <row r="9" spans="1:29" x14ac:dyDescent="0.2">
      <c r="A9">
        <v>7</v>
      </c>
      <c r="B9" t="s">
        <v>155</v>
      </c>
      <c r="C9" s="17" t="s">
        <v>158</v>
      </c>
      <c r="D9" s="16" t="s">
        <v>162</v>
      </c>
      <c r="E9" s="13">
        <v>2015</v>
      </c>
      <c r="F9" s="13">
        <v>11</v>
      </c>
      <c r="G9" s="20">
        <v>0.44879999999999998</v>
      </c>
      <c r="H9" s="20">
        <v>0.18</v>
      </c>
      <c r="I9" s="62">
        <f t="shared" si="0"/>
        <v>1</v>
      </c>
      <c r="J9" s="19">
        <v>1.1247</v>
      </c>
      <c r="K9" s="19">
        <v>0.71530000000000005</v>
      </c>
      <c r="L9" s="64">
        <f t="shared" si="1"/>
        <v>2</v>
      </c>
      <c r="M9" s="56">
        <v>10.68</v>
      </c>
      <c r="N9" s="56">
        <v>1.2959999999999998</v>
      </c>
      <c r="O9" s="55">
        <f t="shared" si="8"/>
        <v>2</v>
      </c>
      <c r="P9" s="45">
        <v>0.38100000000000001</v>
      </c>
      <c r="Q9" s="45">
        <v>0.193</v>
      </c>
      <c r="R9" s="67">
        <f t="shared" si="2"/>
        <v>1</v>
      </c>
      <c r="S9" t="s">
        <v>230</v>
      </c>
      <c r="U9" s="89" t="s">
        <v>162</v>
      </c>
      <c r="V9" s="90">
        <f t="shared" si="3"/>
        <v>2015</v>
      </c>
      <c r="W9" s="91" t="str">
        <f t="shared" si="4"/>
        <v>0.45±0.18</v>
      </c>
      <c r="X9" s="91" t="str">
        <f t="shared" si="5"/>
        <v>1.12±0.72</v>
      </c>
      <c r="Y9" s="91" t="str">
        <f t="shared" si="6"/>
        <v>10.7±1.3</v>
      </c>
      <c r="Z9" s="91" t="str">
        <f t="shared" si="7"/>
        <v>0.4±0.2</v>
      </c>
      <c r="AA9" s="92" t="s">
        <v>229</v>
      </c>
    </row>
    <row r="10" spans="1:29" x14ac:dyDescent="0.2">
      <c r="A10">
        <v>8</v>
      </c>
      <c r="B10" t="s">
        <v>155</v>
      </c>
      <c r="C10" s="17" t="s">
        <v>154</v>
      </c>
      <c r="D10" s="16" t="s">
        <v>148</v>
      </c>
      <c r="E10" s="13">
        <v>2015</v>
      </c>
      <c r="F10" s="13">
        <v>23</v>
      </c>
      <c r="G10" s="19">
        <v>0.58989999999999998</v>
      </c>
      <c r="H10" s="19">
        <v>0.1825</v>
      </c>
      <c r="I10" s="64">
        <f t="shared" si="0"/>
        <v>2</v>
      </c>
      <c r="J10" s="20">
        <v>0.20810000000000001</v>
      </c>
      <c r="K10" s="20">
        <v>8.5900000000000004E-2</v>
      </c>
      <c r="L10" s="62">
        <f t="shared" si="1"/>
        <v>1</v>
      </c>
      <c r="M10" s="56">
        <v>8.7580000000000009</v>
      </c>
      <c r="N10" s="56">
        <v>0.71899999999999997</v>
      </c>
      <c r="O10" s="55">
        <f t="shared" si="8"/>
        <v>2</v>
      </c>
      <c r="P10" s="45">
        <v>0.26900000000000002</v>
      </c>
      <c r="Q10" s="45">
        <v>0.11399999999999999</v>
      </c>
      <c r="R10" s="67">
        <f t="shared" si="2"/>
        <v>1</v>
      </c>
      <c r="S10" t="s">
        <v>229</v>
      </c>
      <c r="U10" s="89" t="s">
        <v>148</v>
      </c>
      <c r="V10" s="90">
        <f t="shared" si="3"/>
        <v>2015</v>
      </c>
      <c r="W10" s="91" t="str">
        <f t="shared" si="4"/>
        <v>0.59±0.18</v>
      </c>
      <c r="X10" s="91" t="str">
        <f t="shared" si="5"/>
        <v>0.21±0.09</v>
      </c>
      <c r="Y10" s="91" t="str">
        <f t="shared" si="6"/>
        <v>8.8±0.7</v>
      </c>
      <c r="Z10" s="91" t="str">
        <f t="shared" si="7"/>
        <v>0.3±0.1</v>
      </c>
      <c r="AA10" s="92" t="s">
        <v>229</v>
      </c>
    </row>
    <row r="11" spans="1:29" x14ac:dyDescent="0.2">
      <c r="A11">
        <v>9</v>
      </c>
      <c r="B11" t="s">
        <v>155</v>
      </c>
      <c r="C11" s="17" t="s">
        <v>154</v>
      </c>
      <c r="D11" s="16" t="s">
        <v>149</v>
      </c>
      <c r="E11" s="13">
        <v>2015</v>
      </c>
      <c r="F11" s="13">
        <v>10</v>
      </c>
      <c r="G11" s="20">
        <v>0.16719999999999999</v>
      </c>
      <c r="H11" s="20">
        <v>0.16739999999999999</v>
      </c>
      <c r="I11" s="62">
        <f t="shared" si="0"/>
        <v>1</v>
      </c>
      <c r="J11" s="20">
        <v>0.248</v>
      </c>
      <c r="K11" s="20">
        <v>7.3599999999999999E-2</v>
      </c>
      <c r="L11" s="62">
        <f t="shared" si="1"/>
        <v>1</v>
      </c>
      <c r="M11" s="54">
        <v>17.502000000000002</v>
      </c>
      <c r="N11" s="54">
        <v>1.9259999999999999</v>
      </c>
      <c r="O11" s="53">
        <f t="shared" si="8"/>
        <v>3</v>
      </c>
      <c r="P11" s="45">
        <v>9.8000000000000004E-2</v>
      </c>
      <c r="Q11" s="45">
        <v>9.0999999999999998E-2</v>
      </c>
      <c r="R11" s="67">
        <f t="shared" si="2"/>
        <v>1</v>
      </c>
      <c r="S11" t="s">
        <v>229</v>
      </c>
      <c r="U11" s="89" t="s">
        <v>149</v>
      </c>
      <c r="V11" s="90">
        <f t="shared" si="3"/>
        <v>2015</v>
      </c>
      <c r="W11" s="91" t="str">
        <f t="shared" si="4"/>
        <v>0.17±0.17</v>
      </c>
      <c r="X11" s="91" t="str">
        <f t="shared" si="5"/>
        <v>0.25±0.07</v>
      </c>
      <c r="Y11" s="91" t="str">
        <f t="shared" si="6"/>
        <v>17.5±1.9</v>
      </c>
      <c r="Z11" s="91" t="str">
        <f t="shared" si="7"/>
        <v>0.1±0.1</v>
      </c>
      <c r="AA11" s="92" t="s">
        <v>229</v>
      </c>
    </row>
    <row r="12" spans="1:29" x14ac:dyDescent="0.2">
      <c r="A12">
        <v>10</v>
      </c>
      <c r="B12" t="s">
        <v>155</v>
      </c>
      <c r="C12" s="17" t="s">
        <v>154</v>
      </c>
      <c r="D12" s="16" t="s">
        <v>150</v>
      </c>
      <c r="E12" s="13">
        <v>2015</v>
      </c>
      <c r="F12" s="13">
        <v>8</v>
      </c>
      <c r="G12" s="20">
        <v>0.25900000000000001</v>
      </c>
      <c r="H12" s="20">
        <v>0.16489999999999999</v>
      </c>
      <c r="I12" s="62">
        <f t="shared" si="0"/>
        <v>1</v>
      </c>
      <c r="J12" s="20">
        <v>0.53790000000000004</v>
      </c>
      <c r="K12" s="20">
        <v>0.24909999999999999</v>
      </c>
      <c r="L12" s="62">
        <f t="shared" si="1"/>
        <v>1</v>
      </c>
      <c r="M12" s="54">
        <v>13.603000000000002</v>
      </c>
      <c r="N12" s="54">
        <v>2.4630000000000001</v>
      </c>
      <c r="O12" s="53">
        <f t="shared" si="8"/>
        <v>3</v>
      </c>
      <c r="P12" s="45">
        <v>0.87100000000000011</v>
      </c>
      <c r="Q12" s="45">
        <v>0.18</v>
      </c>
      <c r="R12" s="67">
        <f t="shared" si="2"/>
        <v>1</v>
      </c>
      <c r="S12" t="s">
        <v>229</v>
      </c>
      <c r="U12" s="89" t="s">
        <v>150</v>
      </c>
      <c r="V12" s="90">
        <f t="shared" si="3"/>
        <v>2015</v>
      </c>
      <c r="W12" s="91" t="str">
        <f t="shared" si="4"/>
        <v>0.26±0.16</v>
      </c>
      <c r="X12" s="91" t="str">
        <f t="shared" si="5"/>
        <v>0.54±0.25</v>
      </c>
      <c r="Y12" s="91" t="str">
        <f t="shared" si="6"/>
        <v>13.6±2.5</v>
      </c>
      <c r="Z12" s="91" t="str">
        <f t="shared" si="7"/>
        <v>0.9±0.2</v>
      </c>
      <c r="AA12" s="92" t="s">
        <v>229</v>
      </c>
    </row>
    <row r="13" spans="1:29" x14ac:dyDescent="0.2">
      <c r="A13">
        <v>11</v>
      </c>
      <c r="B13" t="s">
        <v>155</v>
      </c>
      <c r="C13" s="17" t="s">
        <v>154</v>
      </c>
      <c r="D13" s="16" t="s">
        <v>151</v>
      </c>
      <c r="E13" s="13">
        <v>2015</v>
      </c>
      <c r="F13" s="13">
        <v>22</v>
      </c>
      <c r="G13" s="19">
        <v>0.68010000000000004</v>
      </c>
      <c r="H13" s="19">
        <v>0.2601</v>
      </c>
      <c r="I13" s="64">
        <f t="shared" si="0"/>
        <v>2</v>
      </c>
      <c r="J13" s="20">
        <v>0.26290000000000002</v>
      </c>
      <c r="K13" s="20">
        <v>0.1394</v>
      </c>
      <c r="L13" s="62">
        <f t="shared" si="1"/>
        <v>1</v>
      </c>
      <c r="M13" s="54">
        <v>12.864999999999998</v>
      </c>
      <c r="N13" s="54">
        <v>1.3719999999999999</v>
      </c>
      <c r="O13" s="53">
        <f t="shared" si="8"/>
        <v>3</v>
      </c>
      <c r="P13" s="45">
        <v>0.51100000000000001</v>
      </c>
      <c r="Q13" s="45">
        <v>0.14499999999999999</v>
      </c>
      <c r="R13" s="67">
        <f t="shared" si="2"/>
        <v>1</v>
      </c>
      <c r="S13" t="s">
        <v>229</v>
      </c>
      <c r="U13" s="89" t="s">
        <v>151</v>
      </c>
      <c r="V13" s="90">
        <f t="shared" si="3"/>
        <v>2015</v>
      </c>
      <c r="W13" s="91" t="str">
        <f t="shared" si="4"/>
        <v>0.68±0.26</v>
      </c>
      <c r="X13" s="91" t="str">
        <f t="shared" si="5"/>
        <v>0.26±0.14</v>
      </c>
      <c r="Y13" s="91" t="str">
        <f t="shared" si="6"/>
        <v>12.9±1.4</v>
      </c>
      <c r="Z13" s="91" t="str">
        <f t="shared" si="7"/>
        <v>0.5±0.1</v>
      </c>
      <c r="AA13" s="92" t="s">
        <v>229</v>
      </c>
    </row>
    <row r="14" spans="1:29" x14ac:dyDescent="0.2">
      <c r="A14">
        <v>12</v>
      </c>
      <c r="B14" t="s">
        <v>155</v>
      </c>
      <c r="C14" s="17" t="s">
        <v>154</v>
      </c>
      <c r="D14" s="16" t="s">
        <v>152</v>
      </c>
      <c r="E14" s="13">
        <v>2015</v>
      </c>
      <c r="F14" s="13">
        <v>13</v>
      </c>
      <c r="G14" s="19">
        <v>0.65910000000000002</v>
      </c>
      <c r="H14" s="19">
        <v>0.22170000000000001</v>
      </c>
      <c r="I14" s="64">
        <f t="shared" si="0"/>
        <v>2</v>
      </c>
      <c r="J14" s="20">
        <v>0.43630000000000002</v>
      </c>
      <c r="K14" s="20">
        <v>0.2145</v>
      </c>
      <c r="L14" s="62">
        <f t="shared" si="1"/>
        <v>1</v>
      </c>
      <c r="M14" s="56">
        <v>9.8849999999999998</v>
      </c>
      <c r="N14" s="56">
        <v>1.4590000000000001</v>
      </c>
      <c r="O14" s="55">
        <f t="shared" si="8"/>
        <v>2</v>
      </c>
      <c r="P14" s="45">
        <v>0.53400000000000003</v>
      </c>
      <c r="Q14" s="45">
        <v>0.14200000000000002</v>
      </c>
      <c r="R14" s="67">
        <f t="shared" si="2"/>
        <v>1</v>
      </c>
      <c r="S14" t="s">
        <v>229</v>
      </c>
      <c r="U14" s="89" t="s">
        <v>152</v>
      </c>
      <c r="V14" s="90">
        <f t="shared" si="3"/>
        <v>2015</v>
      </c>
      <c r="W14" s="91" t="str">
        <f t="shared" si="4"/>
        <v>0.66±0.22</v>
      </c>
      <c r="X14" s="91" t="str">
        <f t="shared" si="5"/>
        <v>0.44±0.21</v>
      </c>
      <c r="Y14" s="91" t="str">
        <f t="shared" si="6"/>
        <v>9.9±1.5</v>
      </c>
      <c r="Z14" s="91" t="str">
        <f t="shared" si="7"/>
        <v>0.5±0.1</v>
      </c>
      <c r="AA14" s="92" t="s">
        <v>229</v>
      </c>
    </row>
    <row r="15" spans="1:29" x14ac:dyDescent="0.2">
      <c r="A15">
        <v>13</v>
      </c>
      <c r="B15" t="s">
        <v>155</v>
      </c>
      <c r="C15" s="17" t="s">
        <v>154</v>
      </c>
      <c r="D15" s="16" t="s">
        <v>153</v>
      </c>
      <c r="E15" s="13">
        <v>2015</v>
      </c>
      <c r="F15" s="13">
        <v>13</v>
      </c>
      <c r="G15" s="20">
        <v>0.47560000000000002</v>
      </c>
      <c r="H15" s="20">
        <v>0.18920000000000001</v>
      </c>
      <c r="I15" s="62">
        <f t="shared" si="0"/>
        <v>1</v>
      </c>
      <c r="J15" s="20">
        <v>0.2878</v>
      </c>
      <c r="K15" s="20">
        <v>0.28060000000000002</v>
      </c>
      <c r="L15" s="62">
        <f t="shared" si="1"/>
        <v>1</v>
      </c>
      <c r="M15" s="56">
        <v>9.0179999999999989</v>
      </c>
      <c r="N15" s="56">
        <v>1.9019999999999999</v>
      </c>
      <c r="O15" s="55">
        <f t="shared" si="8"/>
        <v>2</v>
      </c>
      <c r="P15" s="45">
        <v>0.19800000000000001</v>
      </c>
      <c r="Q15" s="45">
        <v>0.16900000000000001</v>
      </c>
      <c r="R15" s="67">
        <f t="shared" si="2"/>
        <v>1</v>
      </c>
      <c r="S15" t="s">
        <v>229</v>
      </c>
      <c r="U15" s="89" t="s">
        <v>153</v>
      </c>
      <c r="V15" s="90">
        <f t="shared" si="3"/>
        <v>2015</v>
      </c>
      <c r="W15" s="91" t="str">
        <f t="shared" si="4"/>
        <v>0.48±0.19</v>
      </c>
      <c r="X15" s="91" t="str">
        <f t="shared" si="5"/>
        <v>0.29±0.28</v>
      </c>
      <c r="Y15" s="91" t="str">
        <f t="shared" si="6"/>
        <v>9.0±1.9</v>
      </c>
      <c r="Z15" s="91" t="str">
        <f t="shared" si="7"/>
        <v>0.2±0.2</v>
      </c>
      <c r="AA15" s="92" t="s">
        <v>229</v>
      </c>
    </row>
    <row r="16" spans="1:29" x14ac:dyDescent="0.2">
      <c r="A16">
        <v>14</v>
      </c>
      <c r="B16" t="s">
        <v>163</v>
      </c>
      <c r="C16" s="17" t="s">
        <v>191</v>
      </c>
      <c r="D16" s="16" t="s">
        <v>163</v>
      </c>
      <c r="E16" s="13">
        <v>2016</v>
      </c>
      <c r="F16">
        <v>31</v>
      </c>
      <c r="G16" s="19">
        <v>0.94430000000000003</v>
      </c>
      <c r="H16" s="19">
        <v>0.24099999999999999</v>
      </c>
      <c r="I16" s="64">
        <f t="shared" ref="I16:I45" si="9">IF((TRUNC(G16/0.5)+1)&gt;5,5,(TRUNC(G16/0.5)+1))</f>
        <v>2</v>
      </c>
      <c r="J16" s="51">
        <v>4.0221999999999998</v>
      </c>
      <c r="K16" s="51">
        <v>0.9698</v>
      </c>
      <c r="L16" s="66">
        <f t="shared" ref="L16:L45" si="10">IF((TRUNC(J16/1)+1)&gt;5,5,(TRUNC(J16/1)+1))</f>
        <v>5</v>
      </c>
      <c r="M16" s="35">
        <v>19.855</v>
      </c>
      <c r="N16" s="35">
        <v>0.61799999999999999</v>
      </c>
      <c r="O16" s="38">
        <f t="shared" ref="O16:O45" si="11">IF((TRUNC(M16/6)+1)&gt;5,5,(TRUNC(M16/6)+1))</f>
        <v>4</v>
      </c>
      <c r="P16" s="46">
        <v>1.252</v>
      </c>
      <c r="Q16" s="46">
        <v>0.11900000000000001</v>
      </c>
      <c r="R16" s="68">
        <f t="shared" ref="R16:R45" si="12">IF((TRUNC(P16/1)+1)&gt;4,4,(TRUNC(P16/1)+1))</f>
        <v>2</v>
      </c>
      <c r="S16" t="s">
        <v>229</v>
      </c>
      <c r="U16" s="89" t="s">
        <v>163</v>
      </c>
      <c r="V16" s="90">
        <f t="shared" ref="V16:V45" si="13">E16</f>
        <v>2016</v>
      </c>
      <c r="W16" s="91" t="str">
        <f t="shared" ref="W16:W45" si="14">CONCATENATE(TEXT(G16,"0.00"),"±", TEXT(H16,"0.00"))</f>
        <v>0.94±0.24</v>
      </c>
      <c r="X16" s="91" t="str">
        <f t="shared" ref="X16:X45" si="15">CONCATENATE(TEXT(J16,"0.00"),"±", TEXT(K16,"0.00"))</f>
        <v>4.02±0.97</v>
      </c>
      <c r="Y16" s="91" t="str">
        <f t="shared" ref="Y16:Y45" si="16">CONCATENATE(TEXT(M16,"0.0"),"±", TEXT(N16,"0.0"))</f>
        <v>19.9±0.6</v>
      </c>
      <c r="Z16" s="91" t="str">
        <f t="shared" ref="Z16:Z45" si="17">CONCATENATE(TEXT(P16,"0.0"),"±", TEXT(Q16,"0.0"))</f>
        <v>1.3±0.1</v>
      </c>
      <c r="AA16" s="92" t="s">
        <v>229</v>
      </c>
      <c r="AC16" s="13"/>
    </row>
    <row r="17" spans="1:29" x14ac:dyDescent="0.2">
      <c r="A17">
        <v>15</v>
      </c>
      <c r="B17" t="s">
        <v>163</v>
      </c>
      <c r="C17" s="17" t="s">
        <v>191</v>
      </c>
      <c r="D17" s="16" t="s">
        <v>171</v>
      </c>
      <c r="E17" s="13">
        <v>2016</v>
      </c>
      <c r="F17">
        <v>13</v>
      </c>
      <c r="G17" s="19">
        <v>0.84309999999999996</v>
      </c>
      <c r="H17" s="19">
        <v>0.27160000000000001</v>
      </c>
      <c r="I17" s="64">
        <f t="shared" si="9"/>
        <v>2</v>
      </c>
      <c r="J17" s="51">
        <v>5.7560000000000002</v>
      </c>
      <c r="K17" s="51">
        <v>1.6637999999999999</v>
      </c>
      <c r="L17" s="66">
        <f t="shared" si="10"/>
        <v>5</v>
      </c>
      <c r="M17" s="35">
        <v>18.832999999999998</v>
      </c>
      <c r="N17" s="35" t="s">
        <v>241</v>
      </c>
      <c r="O17" s="38">
        <f t="shared" si="11"/>
        <v>4</v>
      </c>
      <c r="P17" s="46">
        <v>1.3149999999999999</v>
      </c>
      <c r="Q17" s="46" t="s">
        <v>241</v>
      </c>
      <c r="R17" s="68">
        <f t="shared" si="12"/>
        <v>2</v>
      </c>
      <c r="S17" t="s">
        <v>229</v>
      </c>
      <c r="U17" s="89" t="s">
        <v>171</v>
      </c>
      <c r="V17" s="90">
        <f t="shared" si="13"/>
        <v>2016</v>
      </c>
      <c r="W17" s="91" t="str">
        <f t="shared" si="14"/>
        <v>0.84±0.27</v>
      </c>
      <c r="X17" s="91" t="str">
        <f t="shared" si="15"/>
        <v>5.76±1.66</v>
      </c>
      <c r="Y17" s="91" t="str">
        <f t="shared" si="16"/>
        <v>18.8±NA</v>
      </c>
      <c r="Z17" s="91" t="str">
        <f t="shared" si="17"/>
        <v>1.3±NA</v>
      </c>
      <c r="AA17" s="92" t="s">
        <v>229</v>
      </c>
      <c r="AC17" s="13"/>
    </row>
    <row r="18" spans="1:29" x14ac:dyDescent="0.2">
      <c r="A18">
        <v>16</v>
      </c>
      <c r="B18" t="s">
        <v>163</v>
      </c>
      <c r="C18" s="17" t="s">
        <v>191</v>
      </c>
      <c r="D18" s="16" t="s">
        <v>172</v>
      </c>
      <c r="E18" s="13">
        <v>2016</v>
      </c>
      <c r="F18">
        <v>18</v>
      </c>
      <c r="G18" s="49">
        <v>1.0797000000000001</v>
      </c>
      <c r="H18" s="49">
        <v>0.43059999999999998</v>
      </c>
      <c r="I18" s="63">
        <f t="shared" si="9"/>
        <v>3</v>
      </c>
      <c r="J18" s="19">
        <v>1.702</v>
      </c>
      <c r="K18" s="19">
        <v>0.4289</v>
      </c>
      <c r="L18" s="64">
        <f t="shared" si="10"/>
        <v>2</v>
      </c>
      <c r="M18" s="35">
        <v>21.837999999999997</v>
      </c>
      <c r="N18" s="35">
        <v>1.8169999999999999</v>
      </c>
      <c r="O18" s="38">
        <f t="shared" si="11"/>
        <v>4</v>
      </c>
      <c r="P18" s="46">
        <v>1.1280000000000001</v>
      </c>
      <c r="Q18" s="46">
        <v>0.34899999999999998</v>
      </c>
      <c r="R18" s="68">
        <f t="shared" si="12"/>
        <v>2</v>
      </c>
      <c r="S18" t="s">
        <v>229</v>
      </c>
      <c r="U18" s="89" t="s">
        <v>172</v>
      </c>
      <c r="V18" s="90">
        <f t="shared" si="13"/>
        <v>2016</v>
      </c>
      <c r="W18" s="91" t="str">
        <f t="shared" si="14"/>
        <v>1.08±0.43</v>
      </c>
      <c r="X18" s="91" t="str">
        <f t="shared" si="15"/>
        <v>1.70±0.43</v>
      </c>
      <c r="Y18" s="91" t="str">
        <f t="shared" si="16"/>
        <v>21.8±1.8</v>
      </c>
      <c r="Z18" s="91" t="str">
        <f t="shared" si="17"/>
        <v>1.1±0.3</v>
      </c>
      <c r="AA18" s="92" t="s">
        <v>229</v>
      </c>
      <c r="AC18" s="13"/>
    </row>
    <row r="19" spans="1:29" x14ac:dyDescent="0.2">
      <c r="A19">
        <v>17</v>
      </c>
      <c r="B19" t="s">
        <v>163</v>
      </c>
      <c r="C19" s="17" t="s">
        <v>191</v>
      </c>
      <c r="D19" s="16" t="s">
        <v>170</v>
      </c>
      <c r="E19" s="13">
        <v>2016</v>
      </c>
      <c r="F19">
        <v>11</v>
      </c>
      <c r="G19" s="20">
        <v>0.41260000000000002</v>
      </c>
      <c r="H19" s="20">
        <v>0.1153</v>
      </c>
      <c r="I19" s="62">
        <f t="shared" si="9"/>
        <v>1</v>
      </c>
      <c r="J19" s="49">
        <v>2.3374000000000001</v>
      </c>
      <c r="K19" s="49">
        <v>0.48399999999999999</v>
      </c>
      <c r="L19" s="63">
        <f t="shared" si="10"/>
        <v>3</v>
      </c>
      <c r="M19" s="35">
        <v>23.763999999999999</v>
      </c>
      <c r="N19" s="35">
        <v>1.4590000000000001</v>
      </c>
      <c r="O19" s="38">
        <f t="shared" si="11"/>
        <v>4</v>
      </c>
      <c r="P19" s="45">
        <v>0.246</v>
      </c>
      <c r="Q19" s="45">
        <v>0.11800000000000001</v>
      </c>
      <c r="R19" s="67">
        <f t="shared" si="12"/>
        <v>1</v>
      </c>
      <c r="S19" t="s">
        <v>229</v>
      </c>
      <c r="U19" s="89" t="s">
        <v>170</v>
      </c>
      <c r="V19" s="90">
        <f t="shared" si="13"/>
        <v>2016</v>
      </c>
      <c r="W19" s="91" t="str">
        <f t="shared" si="14"/>
        <v>0.41±0.12</v>
      </c>
      <c r="X19" s="91" t="str">
        <f t="shared" si="15"/>
        <v>2.34±0.48</v>
      </c>
      <c r="Y19" s="91" t="str">
        <f t="shared" si="16"/>
        <v>23.8±1.5</v>
      </c>
      <c r="Z19" s="91" t="str">
        <f t="shared" si="17"/>
        <v>0.2±0.1</v>
      </c>
      <c r="AA19" s="92" t="s">
        <v>229</v>
      </c>
      <c r="AC19" s="13"/>
    </row>
    <row r="20" spans="1:29" x14ac:dyDescent="0.2">
      <c r="A20">
        <v>18</v>
      </c>
      <c r="B20" t="s">
        <v>163</v>
      </c>
      <c r="C20" s="17" t="s">
        <v>191</v>
      </c>
      <c r="D20" s="16" t="s">
        <v>189</v>
      </c>
      <c r="E20" s="13">
        <v>2016</v>
      </c>
      <c r="F20">
        <v>6</v>
      </c>
      <c r="G20" s="20">
        <v>0.27050000000000002</v>
      </c>
      <c r="H20" s="20">
        <v>0.13539999999999999</v>
      </c>
      <c r="I20" s="62">
        <f t="shared" si="9"/>
        <v>1</v>
      </c>
      <c r="J20" s="19">
        <v>1.2170000000000001</v>
      </c>
      <c r="K20" s="19">
        <v>0.82150000000000001</v>
      </c>
      <c r="L20" s="64">
        <f t="shared" si="10"/>
        <v>2</v>
      </c>
      <c r="M20" s="35">
        <v>19.958000000000002</v>
      </c>
      <c r="N20" s="35">
        <v>2.6219999999999999</v>
      </c>
      <c r="O20" s="38">
        <f t="shared" si="11"/>
        <v>4</v>
      </c>
      <c r="P20" s="45">
        <v>0.20600000000000002</v>
      </c>
      <c r="Q20" s="45">
        <v>0.126</v>
      </c>
      <c r="R20" s="67">
        <f t="shared" si="12"/>
        <v>1</v>
      </c>
      <c r="S20" t="s">
        <v>229</v>
      </c>
      <c r="U20" s="89" t="s">
        <v>189</v>
      </c>
      <c r="V20" s="90">
        <f t="shared" si="13"/>
        <v>2016</v>
      </c>
      <c r="W20" s="91" t="str">
        <f t="shared" si="14"/>
        <v>0.27±0.14</v>
      </c>
      <c r="X20" s="91" t="str">
        <f t="shared" si="15"/>
        <v>1.22±0.82</v>
      </c>
      <c r="Y20" s="91" t="str">
        <f t="shared" si="16"/>
        <v>20.0±2.6</v>
      </c>
      <c r="Z20" s="91" t="str">
        <f t="shared" si="17"/>
        <v>0.2±0.1</v>
      </c>
      <c r="AA20" s="92" t="s">
        <v>229</v>
      </c>
      <c r="AC20" s="13"/>
    </row>
    <row r="21" spans="1:29" x14ac:dyDescent="0.2">
      <c r="A21">
        <v>19</v>
      </c>
      <c r="B21" t="s">
        <v>163</v>
      </c>
      <c r="C21" s="17" t="s">
        <v>191</v>
      </c>
      <c r="D21" s="16" t="s">
        <v>190</v>
      </c>
      <c r="E21" s="13">
        <v>2016</v>
      </c>
      <c r="F21">
        <v>5</v>
      </c>
      <c r="G21" s="19">
        <v>0.59019999999999995</v>
      </c>
      <c r="H21" s="19">
        <v>0.19670000000000001</v>
      </c>
      <c r="I21" s="64">
        <f t="shared" si="9"/>
        <v>2</v>
      </c>
      <c r="J21" s="50">
        <v>3.7376999999999998</v>
      </c>
      <c r="K21" s="50">
        <v>0.3629</v>
      </c>
      <c r="L21" s="65">
        <f t="shared" si="10"/>
        <v>4</v>
      </c>
      <c r="M21" s="36">
        <v>27.034000000000002</v>
      </c>
      <c r="N21" s="36">
        <v>1.51</v>
      </c>
      <c r="O21" s="39">
        <f t="shared" si="11"/>
        <v>5</v>
      </c>
      <c r="P21" s="45">
        <v>0.27999999999999997</v>
      </c>
      <c r="Q21" s="45">
        <v>0.191</v>
      </c>
      <c r="R21" s="67">
        <f t="shared" si="12"/>
        <v>1</v>
      </c>
      <c r="S21" t="s">
        <v>229</v>
      </c>
      <c r="U21" s="89" t="s">
        <v>190</v>
      </c>
      <c r="V21" s="90">
        <f t="shared" si="13"/>
        <v>2016</v>
      </c>
      <c r="W21" s="91" t="str">
        <f t="shared" si="14"/>
        <v>0.59±0.20</v>
      </c>
      <c r="X21" s="91" t="str">
        <f t="shared" si="15"/>
        <v>3.74±0.36</v>
      </c>
      <c r="Y21" s="91" t="str">
        <f t="shared" si="16"/>
        <v>27.0±1.5</v>
      </c>
      <c r="Z21" s="91" t="str">
        <f t="shared" si="17"/>
        <v>0.3±0.2</v>
      </c>
      <c r="AA21" s="92" t="s">
        <v>229</v>
      </c>
      <c r="AC21" s="13"/>
    </row>
    <row r="22" spans="1:29" x14ac:dyDescent="0.2">
      <c r="A22">
        <v>20</v>
      </c>
      <c r="B22" t="s">
        <v>163</v>
      </c>
      <c r="C22" s="17" t="s">
        <v>191</v>
      </c>
      <c r="D22" s="16" t="s">
        <v>164</v>
      </c>
      <c r="E22" s="13">
        <v>2016</v>
      </c>
      <c r="F22">
        <v>17</v>
      </c>
      <c r="G22" s="19">
        <v>0.91</v>
      </c>
      <c r="H22" s="19">
        <v>0.48060000000000003</v>
      </c>
      <c r="I22" s="64">
        <f t="shared" si="9"/>
        <v>2</v>
      </c>
      <c r="J22" s="49">
        <v>2.3523000000000001</v>
      </c>
      <c r="K22" s="49">
        <v>0.55500000000000005</v>
      </c>
      <c r="L22" s="63">
        <f t="shared" si="10"/>
        <v>3</v>
      </c>
      <c r="M22" s="36">
        <v>24.844999999999999</v>
      </c>
      <c r="N22" s="36">
        <v>1.2970000000000002</v>
      </c>
      <c r="O22" s="39">
        <f t="shared" si="11"/>
        <v>5</v>
      </c>
      <c r="P22" s="45">
        <v>0.13799999999999998</v>
      </c>
      <c r="Q22" s="45">
        <v>4.2000000000000003E-2</v>
      </c>
      <c r="R22" s="67">
        <f t="shared" si="12"/>
        <v>1</v>
      </c>
      <c r="S22" t="s">
        <v>229</v>
      </c>
      <c r="U22" s="89" t="s">
        <v>164</v>
      </c>
      <c r="V22" s="90">
        <f t="shared" si="13"/>
        <v>2016</v>
      </c>
      <c r="W22" s="91" t="str">
        <f t="shared" si="14"/>
        <v>0.91±0.48</v>
      </c>
      <c r="X22" s="91" t="str">
        <f t="shared" si="15"/>
        <v>2.35±0.56</v>
      </c>
      <c r="Y22" s="91" t="str">
        <f t="shared" si="16"/>
        <v>24.8±1.3</v>
      </c>
      <c r="Z22" s="91" t="str">
        <f t="shared" si="17"/>
        <v>0.1±0.0</v>
      </c>
      <c r="AA22" s="92" t="s">
        <v>229</v>
      </c>
      <c r="AC22" s="13"/>
    </row>
    <row r="23" spans="1:29" x14ac:dyDescent="0.2">
      <c r="A23">
        <v>21</v>
      </c>
      <c r="B23" t="s">
        <v>163</v>
      </c>
      <c r="C23" s="17" t="s">
        <v>191</v>
      </c>
      <c r="D23" s="16" t="s">
        <v>173</v>
      </c>
      <c r="E23" s="13">
        <v>2016</v>
      </c>
      <c r="F23">
        <v>11</v>
      </c>
      <c r="G23" s="49">
        <v>1.4059999999999999</v>
      </c>
      <c r="H23" s="49">
        <v>0.82269999999999999</v>
      </c>
      <c r="I23" s="63">
        <f t="shared" si="9"/>
        <v>3</v>
      </c>
      <c r="J23" s="50">
        <v>3.3993000000000002</v>
      </c>
      <c r="K23" s="50">
        <v>0.81289999999999996</v>
      </c>
      <c r="L23" s="65">
        <f t="shared" si="10"/>
        <v>4</v>
      </c>
      <c r="M23" s="35">
        <v>22.312999999999999</v>
      </c>
      <c r="N23" s="35">
        <v>2.0369999999999999</v>
      </c>
      <c r="O23" s="38">
        <f t="shared" si="11"/>
        <v>4</v>
      </c>
      <c r="P23" s="45">
        <v>0.189</v>
      </c>
      <c r="Q23" s="45">
        <v>6.5000000000000002E-2</v>
      </c>
      <c r="R23" s="67">
        <f t="shared" si="12"/>
        <v>1</v>
      </c>
      <c r="S23" t="s">
        <v>229</v>
      </c>
      <c r="U23" s="89" t="s">
        <v>173</v>
      </c>
      <c r="V23" s="90">
        <f t="shared" si="13"/>
        <v>2016</v>
      </c>
      <c r="W23" s="91" t="str">
        <f t="shared" si="14"/>
        <v>1.41±0.82</v>
      </c>
      <c r="X23" s="91" t="str">
        <f t="shared" si="15"/>
        <v>3.40±0.81</v>
      </c>
      <c r="Y23" s="91" t="str">
        <f t="shared" si="16"/>
        <v>22.3±2.0</v>
      </c>
      <c r="Z23" s="91" t="str">
        <f t="shared" si="17"/>
        <v>0.2±0.1</v>
      </c>
      <c r="AA23" s="92" t="s">
        <v>229</v>
      </c>
      <c r="AC23" s="13"/>
    </row>
    <row r="24" spans="1:29" x14ac:dyDescent="0.2">
      <c r="A24">
        <v>22</v>
      </c>
      <c r="B24" t="s">
        <v>163</v>
      </c>
      <c r="C24" s="17" t="s">
        <v>191</v>
      </c>
      <c r="D24" s="16" t="s">
        <v>174</v>
      </c>
      <c r="E24" s="13">
        <v>2016</v>
      </c>
      <c r="F24">
        <v>6</v>
      </c>
      <c r="G24" s="20">
        <v>0.25659999999999999</v>
      </c>
      <c r="H24" s="20">
        <v>0.25659999999999999</v>
      </c>
      <c r="I24" s="62">
        <f t="shared" si="9"/>
        <v>1</v>
      </c>
      <c r="J24" s="20">
        <v>0.97299999999999998</v>
      </c>
      <c r="K24" s="20">
        <v>0.71209999999999996</v>
      </c>
      <c r="L24" s="62">
        <f t="shared" si="10"/>
        <v>1</v>
      </c>
      <c r="M24" s="36">
        <v>29.287000000000003</v>
      </c>
      <c r="N24" s="36" t="s">
        <v>241</v>
      </c>
      <c r="O24" s="39">
        <f t="shared" si="11"/>
        <v>5</v>
      </c>
      <c r="P24" s="45">
        <v>4.8000000000000001E-2</v>
      </c>
      <c r="Q24" s="45" t="s">
        <v>241</v>
      </c>
      <c r="R24" s="67">
        <f t="shared" si="12"/>
        <v>1</v>
      </c>
      <c r="S24" t="s">
        <v>229</v>
      </c>
      <c r="U24" s="89" t="s">
        <v>174</v>
      </c>
      <c r="V24" s="90">
        <f t="shared" si="13"/>
        <v>2016</v>
      </c>
      <c r="W24" s="91" t="str">
        <f t="shared" si="14"/>
        <v>0.26±0.26</v>
      </c>
      <c r="X24" s="91" t="str">
        <f t="shared" si="15"/>
        <v>0.97±0.71</v>
      </c>
      <c r="Y24" s="91" t="str">
        <f t="shared" si="16"/>
        <v>29.3±NA</v>
      </c>
      <c r="Z24" s="91" t="str">
        <f t="shared" si="17"/>
        <v>0.0±NA</v>
      </c>
      <c r="AA24" s="92" t="s">
        <v>229</v>
      </c>
      <c r="AC24" s="13"/>
    </row>
    <row r="25" spans="1:29" x14ac:dyDescent="0.2">
      <c r="A25">
        <v>23</v>
      </c>
      <c r="B25" t="s">
        <v>163</v>
      </c>
      <c r="C25" s="17" t="s">
        <v>191</v>
      </c>
      <c r="D25" s="16" t="s">
        <v>165</v>
      </c>
      <c r="E25" s="13">
        <v>2016</v>
      </c>
      <c r="F25">
        <v>15</v>
      </c>
      <c r="G25" s="19">
        <v>0.5121</v>
      </c>
      <c r="H25" s="19">
        <v>0.23180000000000001</v>
      </c>
      <c r="I25" s="64">
        <f t="shared" si="9"/>
        <v>2</v>
      </c>
      <c r="J25" s="49">
        <v>2.6583000000000001</v>
      </c>
      <c r="K25" s="49">
        <v>0.76070000000000004</v>
      </c>
      <c r="L25" s="63">
        <f t="shared" si="10"/>
        <v>3</v>
      </c>
      <c r="M25" s="36">
        <v>24.041999999999998</v>
      </c>
      <c r="N25" s="36">
        <v>3.63</v>
      </c>
      <c r="O25" s="39">
        <f t="shared" si="11"/>
        <v>5</v>
      </c>
      <c r="P25" s="45">
        <v>0.13200000000000001</v>
      </c>
      <c r="Q25" s="45">
        <v>4.8000000000000001E-2</v>
      </c>
      <c r="R25" s="67">
        <f t="shared" si="12"/>
        <v>1</v>
      </c>
      <c r="S25" t="s">
        <v>229</v>
      </c>
      <c r="U25" s="89" t="s">
        <v>165</v>
      </c>
      <c r="V25" s="90">
        <f t="shared" si="13"/>
        <v>2016</v>
      </c>
      <c r="W25" s="91" t="str">
        <f t="shared" si="14"/>
        <v>0.51±0.23</v>
      </c>
      <c r="X25" s="91" t="str">
        <f t="shared" si="15"/>
        <v>2.66±0.76</v>
      </c>
      <c r="Y25" s="91" t="str">
        <f t="shared" si="16"/>
        <v>24.0±3.6</v>
      </c>
      <c r="Z25" s="91" t="str">
        <f t="shared" si="17"/>
        <v>0.1±0.0</v>
      </c>
      <c r="AA25" s="92" t="s">
        <v>229</v>
      </c>
      <c r="AC25" s="13"/>
    </row>
    <row r="26" spans="1:29" x14ac:dyDescent="0.2">
      <c r="A26">
        <v>24</v>
      </c>
      <c r="B26" t="s">
        <v>163</v>
      </c>
      <c r="C26" s="17" t="s">
        <v>191</v>
      </c>
      <c r="D26" s="16" t="s">
        <v>175</v>
      </c>
      <c r="E26" s="13">
        <v>2016</v>
      </c>
      <c r="F26">
        <v>11</v>
      </c>
      <c r="G26" s="19">
        <v>0.83069999999999999</v>
      </c>
      <c r="H26" s="19">
        <v>0.376</v>
      </c>
      <c r="I26" s="64">
        <f t="shared" si="9"/>
        <v>2</v>
      </c>
      <c r="J26" s="49">
        <v>2.4</v>
      </c>
      <c r="K26" s="49">
        <v>1.1731</v>
      </c>
      <c r="L26" s="63">
        <f t="shared" si="10"/>
        <v>3</v>
      </c>
      <c r="M26" s="36">
        <v>26.35</v>
      </c>
      <c r="N26" s="36">
        <v>4.8849999999999998</v>
      </c>
      <c r="O26" s="39">
        <f t="shared" si="11"/>
        <v>5</v>
      </c>
      <c r="P26" s="45">
        <v>0.19800000000000001</v>
      </c>
      <c r="Q26" s="45">
        <v>0.08</v>
      </c>
      <c r="R26" s="67">
        <f t="shared" si="12"/>
        <v>1</v>
      </c>
      <c r="S26" t="s">
        <v>229</v>
      </c>
      <c r="U26" s="89" t="s">
        <v>175</v>
      </c>
      <c r="V26" s="90">
        <f t="shared" si="13"/>
        <v>2016</v>
      </c>
      <c r="W26" s="91" t="str">
        <f t="shared" si="14"/>
        <v>0.83±0.38</v>
      </c>
      <c r="X26" s="91" t="str">
        <f t="shared" si="15"/>
        <v>2.40±1.17</v>
      </c>
      <c r="Y26" s="91" t="str">
        <f t="shared" si="16"/>
        <v>26.4±4.9</v>
      </c>
      <c r="Z26" s="91" t="str">
        <f t="shared" si="17"/>
        <v>0.2±0.1</v>
      </c>
      <c r="AA26" s="92" t="s">
        <v>229</v>
      </c>
      <c r="AC26" s="13"/>
    </row>
    <row r="27" spans="1:29" x14ac:dyDescent="0.2">
      <c r="A27">
        <v>25</v>
      </c>
      <c r="B27" t="s">
        <v>163</v>
      </c>
      <c r="C27" s="17" t="s">
        <v>191</v>
      </c>
      <c r="D27" s="16" t="s">
        <v>176</v>
      </c>
      <c r="E27" s="13">
        <v>2016</v>
      </c>
      <c r="F27">
        <v>4</v>
      </c>
      <c r="G27" s="20">
        <v>0</v>
      </c>
      <c r="H27" s="20">
        <v>0</v>
      </c>
      <c r="I27" s="62">
        <f t="shared" si="9"/>
        <v>1</v>
      </c>
      <c r="J27" s="50">
        <v>3.0733000000000001</v>
      </c>
      <c r="K27" s="50">
        <v>0.61539999999999995</v>
      </c>
      <c r="L27" s="65">
        <f t="shared" si="10"/>
        <v>4</v>
      </c>
      <c r="M27" s="35">
        <v>21.798000000000002</v>
      </c>
      <c r="N27" s="35">
        <v>5.3560000000000008</v>
      </c>
      <c r="O27" s="38">
        <f t="shared" si="11"/>
        <v>4</v>
      </c>
      <c r="P27" s="45">
        <v>6.8000000000000005E-2</v>
      </c>
      <c r="Q27" s="45">
        <v>5.3999999999999999E-2</v>
      </c>
      <c r="R27" s="67">
        <f t="shared" si="12"/>
        <v>1</v>
      </c>
      <c r="S27" t="s">
        <v>229</v>
      </c>
      <c r="U27" s="89" t="s">
        <v>176</v>
      </c>
      <c r="V27" s="90">
        <f t="shared" si="13"/>
        <v>2016</v>
      </c>
      <c r="W27" s="91" t="str">
        <f t="shared" si="14"/>
        <v>0.00±0.00</v>
      </c>
      <c r="X27" s="91" t="str">
        <f t="shared" si="15"/>
        <v>3.07±0.62</v>
      </c>
      <c r="Y27" s="91" t="str">
        <f t="shared" si="16"/>
        <v>21.8±5.4</v>
      </c>
      <c r="Z27" s="91" t="str">
        <f t="shared" si="17"/>
        <v>0.1±0.1</v>
      </c>
      <c r="AA27" s="92" t="s">
        <v>229</v>
      </c>
      <c r="AC27" s="13"/>
    </row>
    <row r="28" spans="1:29" x14ac:dyDescent="0.2">
      <c r="A28">
        <v>26</v>
      </c>
      <c r="B28" t="s">
        <v>163</v>
      </c>
      <c r="C28" s="17" t="s">
        <v>191</v>
      </c>
      <c r="D28" s="16" t="s">
        <v>166</v>
      </c>
      <c r="E28" s="13">
        <v>2016</v>
      </c>
      <c r="F28">
        <v>15</v>
      </c>
      <c r="G28" s="20">
        <v>9.5399999999999999E-2</v>
      </c>
      <c r="H28" s="20">
        <v>4.7899999999999998E-2</v>
      </c>
      <c r="I28" s="62">
        <f t="shared" si="9"/>
        <v>1</v>
      </c>
      <c r="J28" s="19">
        <v>1.5913999999999999</v>
      </c>
      <c r="K28" s="19">
        <v>0.51670000000000005</v>
      </c>
      <c r="L28" s="64">
        <f t="shared" si="10"/>
        <v>2</v>
      </c>
      <c r="M28" s="35">
        <v>19.367000000000001</v>
      </c>
      <c r="N28" s="35">
        <v>1.5760000000000001</v>
      </c>
      <c r="O28" s="38">
        <f t="shared" si="11"/>
        <v>4</v>
      </c>
      <c r="P28" s="45">
        <v>0.69</v>
      </c>
      <c r="Q28" s="45">
        <v>0.55700000000000005</v>
      </c>
      <c r="R28" s="67">
        <f t="shared" si="12"/>
        <v>1</v>
      </c>
      <c r="S28" t="s">
        <v>229</v>
      </c>
      <c r="U28" s="89" t="s">
        <v>166</v>
      </c>
      <c r="V28" s="90">
        <f t="shared" si="13"/>
        <v>2016</v>
      </c>
      <c r="W28" s="91" t="str">
        <f t="shared" si="14"/>
        <v>0.10±0.05</v>
      </c>
      <c r="X28" s="91" t="str">
        <f t="shared" si="15"/>
        <v>1.59±0.52</v>
      </c>
      <c r="Y28" s="91" t="str">
        <f t="shared" si="16"/>
        <v>19.4±1.6</v>
      </c>
      <c r="Z28" s="91" t="str">
        <f t="shared" si="17"/>
        <v>0.7±0.6</v>
      </c>
      <c r="AA28" s="92" t="s">
        <v>229</v>
      </c>
      <c r="AC28" s="13"/>
    </row>
    <row r="29" spans="1:29" x14ac:dyDescent="0.2">
      <c r="A29">
        <v>27</v>
      </c>
      <c r="B29" t="s">
        <v>163</v>
      </c>
      <c r="C29" s="17" t="s">
        <v>191</v>
      </c>
      <c r="D29" s="16" t="s">
        <v>177</v>
      </c>
      <c r="E29" s="13">
        <v>2016</v>
      </c>
      <c r="F29">
        <v>7</v>
      </c>
      <c r="G29" s="20">
        <v>9.1999999999999998E-2</v>
      </c>
      <c r="H29" s="20">
        <v>6.6600000000000006E-2</v>
      </c>
      <c r="I29" s="62">
        <f t="shared" si="9"/>
        <v>1</v>
      </c>
      <c r="J29" s="19">
        <v>1.6954</v>
      </c>
      <c r="K29" s="19">
        <v>0.74409999999999998</v>
      </c>
      <c r="L29" s="64">
        <f t="shared" si="10"/>
        <v>2</v>
      </c>
      <c r="M29" s="35">
        <v>19.696999999999999</v>
      </c>
      <c r="N29" s="35">
        <v>2.3560000000000003</v>
      </c>
      <c r="O29" s="38">
        <f t="shared" si="11"/>
        <v>4</v>
      </c>
      <c r="P29" s="46">
        <v>1.38</v>
      </c>
      <c r="Q29" s="46">
        <v>1.2229999999999999</v>
      </c>
      <c r="R29" s="68">
        <f t="shared" si="12"/>
        <v>2</v>
      </c>
      <c r="S29" t="s">
        <v>229</v>
      </c>
      <c r="U29" s="89" t="s">
        <v>177</v>
      </c>
      <c r="V29" s="90">
        <f t="shared" si="13"/>
        <v>2016</v>
      </c>
      <c r="W29" s="91" t="str">
        <f t="shared" si="14"/>
        <v>0.09±0.07</v>
      </c>
      <c r="X29" s="91" t="str">
        <f t="shared" si="15"/>
        <v>1.70±0.74</v>
      </c>
      <c r="Y29" s="91" t="str">
        <f t="shared" si="16"/>
        <v>19.7±2.4</v>
      </c>
      <c r="Z29" s="91" t="str">
        <f t="shared" si="17"/>
        <v>1.4±1.2</v>
      </c>
      <c r="AA29" s="92" t="s">
        <v>229</v>
      </c>
      <c r="AC29" s="13"/>
    </row>
    <row r="30" spans="1:29" x14ac:dyDescent="0.2">
      <c r="A30">
        <v>28</v>
      </c>
      <c r="B30" t="s">
        <v>163</v>
      </c>
      <c r="C30" s="17" t="s">
        <v>191</v>
      </c>
      <c r="D30" s="16" t="s">
        <v>178</v>
      </c>
      <c r="E30" s="13">
        <v>2016</v>
      </c>
      <c r="F30">
        <v>4</v>
      </c>
      <c r="G30" s="20">
        <v>0.1883</v>
      </c>
      <c r="H30" s="20">
        <v>0.1883</v>
      </c>
      <c r="I30" s="62">
        <f t="shared" si="9"/>
        <v>1</v>
      </c>
      <c r="J30" s="19">
        <v>1.6949000000000001</v>
      </c>
      <c r="K30" s="19">
        <v>0.64329999999999998</v>
      </c>
      <c r="L30" s="64">
        <f t="shared" si="10"/>
        <v>2</v>
      </c>
      <c r="M30" s="52">
        <v>17.780999999999999</v>
      </c>
      <c r="N30" s="52">
        <v>2.198</v>
      </c>
      <c r="O30" s="42">
        <f t="shared" si="11"/>
        <v>3</v>
      </c>
      <c r="P30" s="45">
        <v>9.9000000000000005E-2</v>
      </c>
      <c r="Q30" s="45">
        <v>6.4000000000000001E-2</v>
      </c>
      <c r="R30" s="67">
        <f t="shared" si="12"/>
        <v>1</v>
      </c>
      <c r="S30" t="s">
        <v>229</v>
      </c>
      <c r="U30" s="89" t="s">
        <v>178</v>
      </c>
      <c r="V30" s="90">
        <f t="shared" si="13"/>
        <v>2016</v>
      </c>
      <c r="W30" s="91" t="str">
        <f t="shared" si="14"/>
        <v>0.19±0.19</v>
      </c>
      <c r="X30" s="91" t="str">
        <f t="shared" si="15"/>
        <v>1.69±0.64</v>
      </c>
      <c r="Y30" s="91" t="str">
        <f t="shared" si="16"/>
        <v>17.8±2.2</v>
      </c>
      <c r="Z30" s="91" t="str">
        <f t="shared" si="17"/>
        <v>0.1±0.1</v>
      </c>
      <c r="AA30" s="92" t="s">
        <v>229</v>
      </c>
      <c r="AC30" s="13"/>
    </row>
    <row r="31" spans="1:29" x14ac:dyDescent="0.2">
      <c r="A31">
        <v>29</v>
      </c>
      <c r="B31" t="s">
        <v>163</v>
      </c>
      <c r="C31" s="17" t="s">
        <v>191</v>
      </c>
      <c r="D31" s="16" t="s">
        <v>179</v>
      </c>
      <c r="E31" s="13">
        <v>2016</v>
      </c>
      <c r="F31">
        <v>4</v>
      </c>
      <c r="G31" s="20">
        <v>0</v>
      </c>
      <c r="H31" s="20">
        <v>0</v>
      </c>
      <c r="I31" s="62">
        <f t="shared" si="9"/>
        <v>1</v>
      </c>
      <c r="J31" s="49">
        <v>2.3403999999999998</v>
      </c>
      <c r="K31" s="49">
        <v>0.5353</v>
      </c>
      <c r="L31" s="63">
        <f t="shared" si="10"/>
        <v>3</v>
      </c>
      <c r="M31" s="36">
        <v>24.297000000000001</v>
      </c>
      <c r="N31" s="36">
        <v>2.2960000000000003</v>
      </c>
      <c r="O31" s="39">
        <f t="shared" si="11"/>
        <v>5</v>
      </c>
      <c r="P31" s="45">
        <v>5.0000000000000001E-3</v>
      </c>
      <c r="Q31" s="45">
        <v>6.0000000000000001E-3</v>
      </c>
      <c r="R31" s="67">
        <f t="shared" si="12"/>
        <v>1</v>
      </c>
      <c r="S31" t="s">
        <v>229</v>
      </c>
      <c r="U31" s="89" t="s">
        <v>179</v>
      </c>
      <c r="V31" s="90">
        <f t="shared" si="13"/>
        <v>2016</v>
      </c>
      <c r="W31" s="91" t="str">
        <f t="shared" si="14"/>
        <v>0.00±0.00</v>
      </c>
      <c r="X31" s="91" t="str">
        <f t="shared" si="15"/>
        <v>2.34±0.54</v>
      </c>
      <c r="Y31" s="91" t="str">
        <f t="shared" si="16"/>
        <v>24.3±2.3</v>
      </c>
      <c r="Z31" s="91" t="str">
        <f t="shared" si="17"/>
        <v>0.0±0.0</v>
      </c>
      <c r="AA31" s="92" t="s">
        <v>229</v>
      </c>
      <c r="AC31" s="13"/>
    </row>
    <row r="32" spans="1:29" x14ac:dyDescent="0.2">
      <c r="A32">
        <v>30</v>
      </c>
      <c r="B32" t="s">
        <v>163</v>
      </c>
      <c r="C32" s="17" t="s">
        <v>191</v>
      </c>
      <c r="D32" s="16" t="s">
        <v>167</v>
      </c>
      <c r="E32" s="13">
        <v>2016</v>
      </c>
      <c r="F32">
        <v>11</v>
      </c>
      <c r="G32" s="20">
        <v>0.34510000000000002</v>
      </c>
      <c r="H32" s="20">
        <v>0.33079999999999998</v>
      </c>
      <c r="I32" s="62">
        <f t="shared" si="9"/>
        <v>1</v>
      </c>
      <c r="J32" s="20">
        <v>0.62960000000000005</v>
      </c>
      <c r="K32" s="20">
        <v>0.22259999999999999</v>
      </c>
      <c r="L32" s="62">
        <f t="shared" si="10"/>
        <v>1</v>
      </c>
      <c r="M32" s="35">
        <v>20.682000000000002</v>
      </c>
      <c r="N32" s="35">
        <v>2.0129999999999999</v>
      </c>
      <c r="O32" s="38">
        <f t="shared" si="11"/>
        <v>4</v>
      </c>
      <c r="P32" s="45">
        <v>0.97400000000000009</v>
      </c>
      <c r="Q32" s="45">
        <v>0.63400000000000001</v>
      </c>
      <c r="R32" s="67">
        <f t="shared" si="12"/>
        <v>1</v>
      </c>
      <c r="S32" t="s">
        <v>229</v>
      </c>
      <c r="U32" s="89" t="s">
        <v>167</v>
      </c>
      <c r="V32" s="90">
        <f t="shared" si="13"/>
        <v>2016</v>
      </c>
      <c r="W32" s="91" t="str">
        <f t="shared" si="14"/>
        <v>0.35±0.33</v>
      </c>
      <c r="X32" s="91" t="str">
        <f t="shared" si="15"/>
        <v>0.63±0.22</v>
      </c>
      <c r="Y32" s="91" t="str">
        <f t="shared" si="16"/>
        <v>20.7±2.0</v>
      </c>
      <c r="Z32" s="91" t="str">
        <f t="shared" si="17"/>
        <v>1.0±0.6</v>
      </c>
      <c r="AA32" s="92" t="s">
        <v>229</v>
      </c>
      <c r="AC32" s="13"/>
    </row>
    <row r="33" spans="1:29" x14ac:dyDescent="0.2">
      <c r="A33">
        <v>31</v>
      </c>
      <c r="B33" t="s">
        <v>163</v>
      </c>
      <c r="C33" s="17" t="s">
        <v>191</v>
      </c>
      <c r="D33" s="16" t="s">
        <v>180</v>
      </c>
      <c r="E33" s="13">
        <v>2016</v>
      </c>
      <c r="F33">
        <v>3</v>
      </c>
      <c r="G33" s="20">
        <v>0.39219999999999999</v>
      </c>
      <c r="H33" s="20">
        <v>0.39219999999999999</v>
      </c>
      <c r="I33" s="62">
        <f t="shared" si="9"/>
        <v>1</v>
      </c>
      <c r="J33" s="51">
        <v>4.3136999999999999</v>
      </c>
      <c r="K33" s="51">
        <v>2.7444999999999999</v>
      </c>
      <c r="L33" s="66">
        <f t="shared" si="10"/>
        <v>5</v>
      </c>
      <c r="M33" s="52">
        <v>17.454000000000001</v>
      </c>
      <c r="N33" s="52">
        <v>1.234</v>
      </c>
      <c r="O33" s="42">
        <f t="shared" si="11"/>
        <v>3</v>
      </c>
      <c r="P33" s="45">
        <v>0.27799999999999997</v>
      </c>
      <c r="Q33" s="45">
        <v>0.20799999999999999</v>
      </c>
      <c r="R33" s="67">
        <f t="shared" si="12"/>
        <v>1</v>
      </c>
      <c r="S33" t="s">
        <v>229</v>
      </c>
      <c r="U33" s="89" t="s">
        <v>180</v>
      </c>
      <c r="V33" s="90">
        <f t="shared" si="13"/>
        <v>2016</v>
      </c>
      <c r="W33" s="91" t="str">
        <f t="shared" si="14"/>
        <v>0.39±0.39</v>
      </c>
      <c r="X33" s="91" t="str">
        <f t="shared" si="15"/>
        <v>4.31±2.74</v>
      </c>
      <c r="Y33" s="91" t="str">
        <f t="shared" si="16"/>
        <v>17.5±1.2</v>
      </c>
      <c r="Z33" s="91" t="str">
        <f t="shared" si="17"/>
        <v>0.3±0.2</v>
      </c>
      <c r="AA33" s="92" t="s">
        <v>229</v>
      </c>
      <c r="AC33" s="13"/>
    </row>
    <row r="34" spans="1:29" x14ac:dyDescent="0.2">
      <c r="A34">
        <v>32</v>
      </c>
      <c r="B34" t="s">
        <v>163</v>
      </c>
      <c r="C34" s="17" t="s">
        <v>191</v>
      </c>
      <c r="D34" s="16" t="s">
        <v>181</v>
      </c>
      <c r="E34" s="13">
        <v>2016</v>
      </c>
      <c r="F34">
        <v>3</v>
      </c>
      <c r="G34" s="20">
        <v>0.41220000000000001</v>
      </c>
      <c r="H34" s="20">
        <v>0.41220000000000001</v>
      </c>
      <c r="I34" s="62">
        <f t="shared" si="9"/>
        <v>1</v>
      </c>
      <c r="J34" s="20">
        <v>0.20610000000000001</v>
      </c>
      <c r="K34" s="20">
        <v>0.20610000000000001</v>
      </c>
      <c r="L34" s="62">
        <f t="shared" si="10"/>
        <v>1</v>
      </c>
      <c r="M34" s="35">
        <v>19.956</v>
      </c>
      <c r="N34" s="35">
        <v>3.1080000000000001</v>
      </c>
      <c r="O34" s="38">
        <f t="shared" si="11"/>
        <v>4</v>
      </c>
      <c r="P34" s="45">
        <v>0.60899999999999999</v>
      </c>
      <c r="Q34" s="45">
        <v>0.378</v>
      </c>
      <c r="R34" s="67">
        <f t="shared" si="12"/>
        <v>1</v>
      </c>
      <c r="S34" t="s">
        <v>229</v>
      </c>
      <c r="U34" s="89" t="s">
        <v>181</v>
      </c>
      <c r="V34" s="90">
        <f t="shared" si="13"/>
        <v>2016</v>
      </c>
      <c r="W34" s="91" t="str">
        <f t="shared" si="14"/>
        <v>0.41±0.41</v>
      </c>
      <c r="X34" s="91" t="str">
        <f t="shared" si="15"/>
        <v>0.21±0.21</v>
      </c>
      <c r="Y34" s="91" t="str">
        <f t="shared" si="16"/>
        <v>20.0±3.1</v>
      </c>
      <c r="Z34" s="91" t="str">
        <f t="shared" si="17"/>
        <v>0.6±0.4</v>
      </c>
      <c r="AA34" s="92" t="s">
        <v>229</v>
      </c>
      <c r="AC34" s="13"/>
    </row>
    <row r="35" spans="1:29" x14ac:dyDescent="0.2">
      <c r="A35">
        <v>33</v>
      </c>
      <c r="B35" t="s">
        <v>163</v>
      </c>
      <c r="C35" s="17" t="s">
        <v>191</v>
      </c>
      <c r="D35" s="16" t="s">
        <v>182</v>
      </c>
      <c r="E35" s="13">
        <v>2016</v>
      </c>
      <c r="F35">
        <v>5</v>
      </c>
      <c r="G35" s="20">
        <v>0</v>
      </c>
      <c r="H35" s="20">
        <v>0</v>
      </c>
      <c r="I35" s="62">
        <f t="shared" si="9"/>
        <v>1</v>
      </c>
      <c r="J35" s="19">
        <v>1.8895999999999999</v>
      </c>
      <c r="K35" s="19">
        <v>0.67700000000000005</v>
      </c>
      <c r="L35" s="64">
        <f t="shared" si="10"/>
        <v>2</v>
      </c>
      <c r="M35" s="35">
        <v>22.622999999999998</v>
      </c>
      <c r="N35" s="35">
        <v>3.4180000000000001</v>
      </c>
      <c r="O35" s="38">
        <f t="shared" si="11"/>
        <v>4</v>
      </c>
      <c r="P35" s="46">
        <v>1.649</v>
      </c>
      <c r="Q35" s="46">
        <v>1.5489999999999999</v>
      </c>
      <c r="R35" s="68">
        <f t="shared" si="12"/>
        <v>2</v>
      </c>
      <c r="S35" t="s">
        <v>229</v>
      </c>
      <c r="U35" s="89" t="s">
        <v>182</v>
      </c>
      <c r="V35" s="90">
        <f t="shared" si="13"/>
        <v>2016</v>
      </c>
      <c r="W35" s="91" t="str">
        <f t="shared" si="14"/>
        <v>0.00±0.00</v>
      </c>
      <c r="X35" s="91" t="str">
        <f t="shared" si="15"/>
        <v>1.89±0.68</v>
      </c>
      <c r="Y35" s="91" t="str">
        <f t="shared" si="16"/>
        <v>22.6±3.4</v>
      </c>
      <c r="Z35" s="91" t="str">
        <f t="shared" si="17"/>
        <v>1.6±1.5</v>
      </c>
      <c r="AA35" s="92" t="s">
        <v>229</v>
      </c>
      <c r="AC35" s="13"/>
    </row>
    <row r="36" spans="1:29" x14ac:dyDescent="0.2">
      <c r="A36">
        <v>34</v>
      </c>
      <c r="B36" t="s">
        <v>163</v>
      </c>
      <c r="C36" s="17" t="s">
        <v>191</v>
      </c>
      <c r="D36" s="16" t="s">
        <v>168</v>
      </c>
      <c r="E36" s="13">
        <v>2016</v>
      </c>
      <c r="F36">
        <v>5</v>
      </c>
      <c r="G36" s="20">
        <v>0.2114</v>
      </c>
      <c r="H36" s="20">
        <v>0.2114</v>
      </c>
      <c r="I36" s="62">
        <f t="shared" si="9"/>
        <v>1</v>
      </c>
      <c r="J36" s="19">
        <v>1.4296</v>
      </c>
      <c r="K36" s="19">
        <v>1.2363999999999999</v>
      </c>
      <c r="L36" s="64">
        <f t="shared" si="10"/>
        <v>2</v>
      </c>
      <c r="M36" s="36">
        <v>26.417000000000002</v>
      </c>
      <c r="N36" s="36">
        <v>4.827</v>
      </c>
      <c r="O36" s="39">
        <f t="shared" si="11"/>
        <v>5</v>
      </c>
      <c r="P36" s="45">
        <v>5.1999999999999998E-2</v>
      </c>
      <c r="Q36" s="45">
        <v>1.9E-2</v>
      </c>
      <c r="R36" s="67">
        <f t="shared" si="12"/>
        <v>1</v>
      </c>
      <c r="S36" t="s">
        <v>229</v>
      </c>
      <c r="U36" s="89" t="s">
        <v>168</v>
      </c>
      <c r="V36" s="90">
        <f t="shared" si="13"/>
        <v>2016</v>
      </c>
      <c r="W36" s="91" t="str">
        <f t="shared" si="14"/>
        <v>0.21±0.21</v>
      </c>
      <c r="X36" s="91" t="str">
        <f t="shared" si="15"/>
        <v>1.43±1.24</v>
      </c>
      <c r="Y36" s="91" t="str">
        <f t="shared" si="16"/>
        <v>26.4±4.8</v>
      </c>
      <c r="Z36" s="91" t="str">
        <f t="shared" si="17"/>
        <v>0.1±0.0</v>
      </c>
      <c r="AA36" s="92" t="s">
        <v>229</v>
      </c>
      <c r="AC36" s="13"/>
    </row>
    <row r="37" spans="1:29" x14ac:dyDescent="0.2">
      <c r="A37">
        <v>37</v>
      </c>
      <c r="B37" t="s">
        <v>163</v>
      </c>
      <c r="C37" s="17" t="s">
        <v>191</v>
      </c>
      <c r="D37" s="16" t="s">
        <v>183</v>
      </c>
      <c r="E37" s="13">
        <v>2016</v>
      </c>
      <c r="F37">
        <v>5</v>
      </c>
      <c r="G37" s="20">
        <v>0.191</v>
      </c>
      <c r="H37" s="20">
        <v>0.191</v>
      </c>
      <c r="I37" s="62">
        <f t="shared" si="9"/>
        <v>1</v>
      </c>
      <c r="J37" s="19">
        <v>1.4267000000000001</v>
      </c>
      <c r="K37" s="19">
        <v>1.2503</v>
      </c>
      <c r="L37" s="64">
        <f t="shared" si="10"/>
        <v>2</v>
      </c>
      <c r="M37" s="36">
        <v>26.327000000000002</v>
      </c>
      <c r="N37" s="36">
        <v>4.8620000000000001</v>
      </c>
      <c r="O37" s="39">
        <f t="shared" si="11"/>
        <v>5</v>
      </c>
      <c r="P37" s="45">
        <v>4.7E-2</v>
      </c>
      <c r="Q37" s="45">
        <v>1.9E-2</v>
      </c>
      <c r="R37" s="67">
        <f t="shared" si="12"/>
        <v>1</v>
      </c>
      <c r="S37" t="s">
        <v>229</v>
      </c>
      <c r="U37" s="89" t="s">
        <v>183</v>
      </c>
      <c r="V37" s="90">
        <f t="shared" si="13"/>
        <v>2016</v>
      </c>
      <c r="W37" s="91" t="str">
        <f t="shared" si="14"/>
        <v>0.19±0.19</v>
      </c>
      <c r="X37" s="91" t="str">
        <f t="shared" si="15"/>
        <v>1.43±1.25</v>
      </c>
      <c r="Y37" s="91" t="str">
        <f t="shared" si="16"/>
        <v>26.3±4.9</v>
      </c>
      <c r="Z37" s="91" t="str">
        <f t="shared" si="17"/>
        <v>0.0±0.0</v>
      </c>
      <c r="AA37" s="92" t="s">
        <v>229</v>
      </c>
      <c r="AC37" s="13"/>
    </row>
    <row r="38" spans="1:29" x14ac:dyDescent="0.2">
      <c r="A38">
        <v>38</v>
      </c>
      <c r="B38" t="s">
        <v>163</v>
      </c>
      <c r="C38" s="17" t="s">
        <v>191</v>
      </c>
      <c r="D38" s="16" t="s">
        <v>169</v>
      </c>
      <c r="E38" s="13">
        <v>2016</v>
      </c>
      <c r="F38">
        <v>32</v>
      </c>
      <c r="G38" s="20">
        <v>0.33029999999999998</v>
      </c>
      <c r="H38" s="20">
        <v>0.1055</v>
      </c>
      <c r="I38" s="62">
        <f t="shared" si="9"/>
        <v>1</v>
      </c>
      <c r="J38" s="50">
        <v>3.419</v>
      </c>
      <c r="K38" s="50">
        <v>0.45319999999999999</v>
      </c>
      <c r="L38" s="65">
        <f t="shared" si="10"/>
        <v>4</v>
      </c>
      <c r="M38" s="35">
        <v>19.763000000000002</v>
      </c>
      <c r="N38" s="35">
        <v>0.96699999999999997</v>
      </c>
      <c r="O38" s="38">
        <f t="shared" si="11"/>
        <v>4</v>
      </c>
      <c r="P38" s="45">
        <v>0.63100000000000001</v>
      </c>
      <c r="Q38" s="45">
        <v>0.14799999999999999</v>
      </c>
      <c r="R38" s="67">
        <f t="shared" si="12"/>
        <v>1</v>
      </c>
      <c r="S38" t="s">
        <v>229</v>
      </c>
      <c r="U38" s="89" t="s">
        <v>169</v>
      </c>
      <c r="V38" s="90">
        <f t="shared" si="13"/>
        <v>2016</v>
      </c>
      <c r="W38" s="91" t="str">
        <f t="shared" si="14"/>
        <v>0.33±0.11</v>
      </c>
      <c r="X38" s="91" t="str">
        <f t="shared" si="15"/>
        <v>3.42±0.45</v>
      </c>
      <c r="Y38" s="91" t="str">
        <f t="shared" si="16"/>
        <v>19.8±1.0</v>
      </c>
      <c r="Z38" s="91" t="str">
        <f t="shared" si="17"/>
        <v>0.6±0.1</v>
      </c>
      <c r="AA38" s="92" t="s">
        <v>229</v>
      </c>
      <c r="AC38" s="13"/>
    </row>
    <row r="39" spans="1:29" x14ac:dyDescent="0.2">
      <c r="A39">
        <v>40</v>
      </c>
      <c r="B39" t="s">
        <v>163</v>
      </c>
      <c r="C39" s="17" t="s">
        <v>191</v>
      </c>
      <c r="D39" s="16" t="s">
        <v>184</v>
      </c>
      <c r="E39" s="13">
        <v>2016</v>
      </c>
      <c r="F39">
        <v>6</v>
      </c>
      <c r="G39" s="19">
        <v>0.62409999999999999</v>
      </c>
      <c r="H39" s="19">
        <v>0.13059999999999999</v>
      </c>
      <c r="I39" s="64">
        <f t="shared" si="9"/>
        <v>2</v>
      </c>
      <c r="J39" s="50">
        <v>3.3889</v>
      </c>
      <c r="K39" s="50">
        <v>1.5246</v>
      </c>
      <c r="L39" s="65">
        <f t="shared" si="10"/>
        <v>4</v>
      </c>
      <c r="M39" s="52">
        <v>17.584</v>
      </c>
      <c r="N39" s="52">
        <v>1.5939999999999999</v>
      </c>
      <c r="O39" s="42">
        <f t="shared" si="11"/>
        <v>3</v>
      </c>
      <c r="P39" s="45">
        <v>0.88600000000000001</v>
      </c>
      <c r="Q39" s="45">
        <v>0.66200000000000003</v>
      </c>
      <c r="R39" s="67">
        <f t="shared" si="12"/>
        <v>1</v>
      </c>
      <c r="S39" t="s">
        <v>229</v>
      </c>
      <c r="U39" s="89" t="s">
        <v>184</v>
      </c>
      <c r="V39" s="90">
        <f t="shared" si="13"/>
        <v>2016</v>
      </c>
      <c r="W39" s="91" t="str">
        <f t="shared" si="14"/>
        <v>0.62±0.13</v>
      </c>
      <c r="X39" s="91" t="str">
        <f t="shared" si="15"/>
        <v>3.39±1.52</v>
      </c>
      <c r="Y39" s="91" t="str">
        <f t="shared" si="16"/>
        <v>17.6±1.6</v>
      </c>
      <c r="Z39" s="91" t="str">
        <f t="shared" si="17"/>
        <v>0.9±0.7</v>
      </c>
      <c r="AA39" s="92" t="s">
        <v>229</v>
      </c>
      <c r="AC39" s="13"/>
    </row>
    <row r="40" spans="1:29" x14ac:dyDescent="0.2">
      <c r="A40">
        <v>42</v>
      </c>
      <c r="B40" t="s">
        <v>163</v>
      </c>
      <c r="C40" s="17" t="s">
        <v>191</v>
      </c>
      <c r="D40" s="16" t="s">
        <v>185</v>
      </c>
      <c r="E40" s="13">
        <v>2016</v>
      </c>
      <c r="F40">
        <v>6</v>
      </c>
      <c r="G40" s="19">
        <v>0.55089999999999995</v>
      </c>
      <c r="H40" s="19">
        <v>0.33850000000000002</v>
      </c>
      <c r="I40" s="64">
        <f t="shared" si="9"/>
        <v>2</v>
      </c>
      <c r="J40" s="50">
        <v>3.8231000000000002</v>
      </c>
      <c r="K40" s="50">
        <v>1.7908999999999999</v>
      </c>
      <c r="L40" s="65">
        <f t="shared" si="10"/>
        <v>4</v>
      </c>
      <c r="M40" s="52">
        <v>14.488000000000001</v>
      </c>
      <c r="N40" s="52">
        <v>1.796</v>
      </c>
      <c r="O40" s="42">
        <f t="shared" si="11"/>
        <v>3</v>
      </c>
      <c r="P40" s="46">
        <v>1.4330000000000001</v>
      </c>
      <c r="Q40" s="46">
        <v>1.0680000000000001</v>
      </c>
      <c r="R40" s="68">
        <f t="shared" si="12"/>
        <v>2</v>
      </c>
      <c r="S40" t="s">
        <v>229</v>
      </c>
      <c r="U40" s="89" t="s">
        <v>185</v>
      </c>
      <c r="V40" s="90">
        <f t="shared" si="13"/>
        <v>2016</v>
      </c>
      <c r="W40" s="91" t="str">
        <f t="shared" si="14"/>
        <v>0.55±0.34</v>
      </c>
      <c r="X40" s="91" t="str">
        <f t="shared" si="15"/>
        <v>3.82±1.79</v>
      </c>
      <c r="Y40" s="91" t="str">
        <f t="shared" si="16"/>
        <v>14.5±1.8</v>
      </c>
      <c r="Z40" s="91" t="str">
        <f t="shared" si="17"/>
        <v>1.4±1.1</v>
      </c>
      <c r="AA40" s="92" t="s">
        <v>229</v>
      </c>
      <c r="AC40" s="13"/>
    </row>
    <row r="41" spans="1:29" x14ac:dyDescent="0.2">
      <c r="A41">
        <v>39</v>
      </c>
      <c r="B41" t="s">
        <v>163</v>
      </c>
      <c r="C41" s="17" t="s">
        <v>191</v>
      </c>
      <c r="D41" s="16" t="s">
        <v>186</v>
      </c>
      <c r="E41" s="13">
        <v>2016</v>
      </c>
      <c r="F41">
        <v>5</v>
      </c>
      <c r="G41" s="20">
        <v>0.1198</v>
      </c>
      <c r="H41" s="20">
        <v>0.1198</v>
      </c>
      <c r="I41" s="62">
        <f t="shared" si="9"/>
        <v>1</v>
      </c>
      <c r="J41" s="50">
        <v>3.7808000000000002</v>
      </c>
      <c r="K41" s="50">
        <v>0.46939999999999998</v>
      </c>
      <c r="L41" s="65">
        <f t="shared" si="10"/>
        <v>4</v>
      </c>
      <c r="M41" s="52">
        <v>16.673999999999999</v>
      </c>
      <c r="N41" s="52" t="s">
        <v>241</v>
      </c>
      <c r="O41" s="42">
        <f t="shared" si="11"/>
        <v>3</v>
      </c>
      <c r="P41" s="45">
        <v>0.39699999999999996</v>
      </c>
      <c r="Q41" s="45" t="s">
        <v>241</v>
      </c>
      <c r="R41" s="67">
        <f t="shared" si="12"/>
        <v>1</v>
      </c>
      <c r="S41" t="s">
        <v>229</v>
      </c>
      <c r="U41" s="89" t="s">
        <v>186</v>
      </c>
      <c r="V41" s="90">
        <f t="shared" si="13"/>
        <v>2016</v>
      </c>
      <c r="W41" s="91" t="str">
        <f t="shared" si="14"/>
        <v>0.12±0.12</v>
      </c>
      <c r="X41" s="91" t="str">
        <f t="shared" si="15"/>
        <v>3.78±0.47</v>
      </c>
      <c r="Y41" s="91" t="str">
        <f t="shared" si="16"/>
        <v>16.7±NA</v>
      </c>
      <c r="Z41" s="91" t="str">
        <f t="shared" si="17"/>
        <v>0.4±NA</v>
      </c>
      <c r="AA41" s="92" t="s">
        <v>229</v>
      </c>
      <c r="AC41" s="13"/>
    </row>
    <row r="42" spans="1:29" x14ac:dyDescent="0.2">
      <c r="A42">
        <v>43</v>
      </c>
      <c r="B42" t="s">
        <v>163</v>
      </c>
      <c r="C42" s="17" t="s">
        <v>191</v>
      </c>
      <c r="D42" s="16" t="s">
        <v>187</v>
      </c>
      <c r="E42" s="13">
        <v>2016</v>
      </c>
      <c r="F42">
        <v>6</v>
      </c>
      <c r="G42" s="19">
        <v>0.56420000000000003</v>
      </c>
      <c r="H42" s="19">
        <v>0.56389999999999996</v>
      </c>
      <c r="I42" s="64">
        <f t="shared" si="9"/>
        <v>2</v>
      </c>
      <c r="J42" s="19">
        <v>1.7325999999999999</v>
      </c>
      <c r="K42" s="19">
        <v>1.0827</v>
      </c>
      <c r="L42" s="64">
        <f t="shared" si="10"/>
        <v>2</v>
      </c>
      <c r="M42" s="36">
        <v>24.911999999999999</v>
      </c>
      <c r="N42" s="36" t="s">
        <v>241</v>
      </c>
      <c r="O42" s="39">
        <f t="shared" si="11"/>
        <v>5</v>
      </c>
      <c r="P42" s="45">
        <v>0.80700000000000005</v>
      </c>
      <c r="Q42" s="45" t="s">
        <v>241</v>
      </c>
      <c r="R42" s="67">
        <f t="shared" si="12"/>
        <v>1</v>
      </c>
      <c r="S42" t="s">
        <v>229</v>
      </c>
      <c r="U42" s="89" t="s">
        <v>187</v>
      </c>
      <c r="V42" s="90">
        <f t="shared" si="13"/>
        <v>2016</v>
      </c>
      <c r="W42" s="91" t="str">
        <f t="shared" si="14"/>
        <v>0.56±0.56</v>
      </c>
      <c r="X42" s="91" t="str">
        <f t="shared" si="15"/>
        <v>1.73±1.08</v>
      </c>
      <c r="Y42" s="91" t="str">
        <f t="shared" si="16"/>
        <v>24.9±NA</v>
      </c>
      <c r="Z42" s="91" t="str">
        <f t="shared" si="17"/>
        <v>0.8±NA</v>
      </c>
      <c r="AA42" s="92" t="s">
        <v>229</v>
      </c>
      <c r="AC42" s="13"/>
    </row>
    <row r="43" spans="1:29" x14ac:dyDescent="0.2">
      <c r="A43">
        <v>41</v>
      </c>
      <c r="B43" t="s">
        <v>163</v>
      </c>
      <c r="C43" s="17" t="s">
        <v>191</v>
      </c>
      <c r="D43" s="16" t="s">
        <v>188</v>
      </c>
      <c r="E43" s="13">
        <v>2016</v>
      </c>
      <c r="F43">
        <v>9</v>
      </c>
      <c r="G43" s="20">
        <v>0.47699999999999998</v>
      </c>
      <c r="H43" s="20">
        <v>0.36499999999999999</v>
      </c>
      <c r="I43" s="62">
        <f t="shared" si="9"/>
        <v>1</v>
      </c>
      <c r="J43" s="49">
        <v>2.8329</v>
      </c>
      <c r="K43" s="49">
        <v>1.1831</v>
      </c>
      <c r="L43" s="63">
        <f t="shared" si="10"/>
        <v>3</v>
      </c>
      <c r="M43" s="35">
        <v>22.881999999999998</v>
      </c>
      <c r="N43" s="35">
        <v>2.552</v>
      </c>
      <c r="O43" s="38">
        <f t="shared" si="11"/>
        <v>4</v>
      </c>
      <c r="P43" s="45">
        <v>0.505</v>
      </c>
      <c r="Q43" s="45">
        <v>0.16700000000000001</v>
      </c>
      <c r="R43" s="67">
        <f t="shared" si="12"/>
        <v>1</v>
      </c>
      <c r="S43" t="s">
        <v>229</v>
      </c>
      <c r="U43" s="89" t="s">
        <v>188</v>
      </c>
      <c r="V43" s="90">
        <f t="shared" si="13"/>
        <v>2016</v>
      </c>
      <c r="W43" s="91" t="str">
        <f t="shared" si="14"/>
        <v>0.48±0.37</v>
      </c>
      <c r="X43" s="91" t="str">
        <f t="shared" si="15"/>
        <v>2.83±1.18</v>
      </c>
      <c r="Y43" s="91" t="str">
        <f t="shared" si="16"/>
        <v>22.9±2.6</v>
      </c>
      <c r="Z43" s="91" t="str">
        <f t="shared" si="17"/>
        <v>0.5±0.2</v>
      </c>
      <c r="AA43" s="92" t="s">
        <v>229</v>
      </c>
      <c r="AC43" s="13"/>
    </row>
    <row r="44" spans="1:29" x14ac:dyDescent="0.2">
      <c r="A44">
        <v>35</v>
      </c>
      <c r="B44" t="s">
        <v>163</v>
      </c>
      <c r="C44" s="17" t="s">
        <v>191</v>
      </c>
      <c r="D44" s="17" t="s">
        <v>238</v>
      </c>
      <c r="E44" s="13">
        <v>2013</v>
      </c>
      <c r="F44">
        <v>6</v>
      </c>
      <c r="G44" s="20">
        <v>0</v>
      </c>
      <c r="H44" s="20">
        <v>0</v>
      </c>
      <c r="I44" s="62">
        <f t="shared" si="9"/>
        <v>1</v>
      </c>
      <c r="J44" s="20">
        <v>0</v>
      </c>
      <c r="K44" s="20">
        <v>0</v>
      </c>
      <c r="L44" s="62">
        <f t="shared" si="10"/>
        <v>1</v>
      </c>
      <c r="M44" s="43">
        <v>8.9559999999999995</v>
      </c>
      <c r="N44" s="43">
        <v>1.0129999999999999</v>
      </c>
      <c r="O44" s="41">
        <f t="shared" si="11"/>
        <v>2</v>
      </c>
      <c r="P44" s="45">
        <v>1.1000000000000001E-2</v>
      </c>
      <c r="Q44" s="45">
        <v>1.8000000000000002E-2</v>
      </c>
      <c r="R44" s="67">
        <f t="shared" si="12"/>
        <v>1</v>
      </c>
      <c r="S44" t="s">
        <v>229</v>
      </c>
      <c r="U44" s="92" t="s">
        <v>238</v>
      </c>
      <c r="V44" s="90">
        <f t="shared" si="13"/>
        <v>2013</v>
      </c>
      <c r="W44" s="91" t="str">
        <f t="shared" si="14"/>
        <v>0.00±0.00</v>
      </c>
      <c r="X44" s="91" t="str">
        <f t="shared" si="15"/>
        <v>0.00±0.00</v>
      </c>
      <c r="Y44" s="91" t="str">
        <f t="shared" si="16"/>
        <v>9.0±1.0</v>
      </c>
      <c r="Z44" s="91" t="str">
        <f t="shared" si="17"/>
        <v>0.0±0.0</v>
      </c>
      <c r="AA44" s="92" t="s">
        <v>229</v>
      </c>
      <c r="AC44" s="13"/>
    </row>
    <row r="45" spans="1:29" x14ac:dyDescent="0.2">
      <c r="A45">
        <v>36</v>
      </c>
      <c r="B45" t="s">
        <v>163</v>
      </c>
      <c r="C45" s="17" t="s">
        <v>191</v>
      </c>
      <c r="D45" s="17" t="s">
        <v>239</v>
      </c>
      <c r="E45" s="13">
        <v>2013</v>
      </c>
      <c r="F45">
        <v>6</v>
      </c>
      <c r="G45" s="20">
        <v>0</v>
      </c>
      <c r="H45" s="20">
        <v>0</v>
      </c>
      <c r="I45" s="62">
        <f t="shared" si="9"/>
        <v>1</v>
      </c>
      <c r="J45" s="20">
        <v>0.77669999999999995</v>
      </c>
      <c r="K45" s="20">
        <v>0.57310000000000005</v>
      </c>
      <c r="L45" s="62">
        <f t="shared" si="10"/>
        <v>1</v>
      </c>
      <c r="M45" s="43">
        <v>11.726000000000001</v>
      </c>
      <c r="N45" s="43">
        <v>1.8270000000000002</v>
      </c>
      <c r="O45" s="41">
        <f t="shared" si="11"/>
        <v>2</v>
      </c>
      <c r="P45" s="45">
        <v>2.9000000000000001E-2</v>
      </c>
      <c r="Q45" s="45">
        <v>3.3000000000000002E-2</v>
      </c>
      <c r="R45" s="67">
        <f t="shared" si="12"/>
        <v>1</v>
      </c>
      <c r="S45" t="s">
        <v>229</v>
      </c>
      <c r="U45" s="92" t="s">
        <v>239</v>
      </c>
      <c r="V45" s="90">
        <f t="shared" si="13"/>
        <v>2013</v>
      </c>
      <c r="W45" s="91" t="str">
        <f t="shared" si="14"/>
        <v>0.00±0.00</v>
      </c>
      <c r="X45" s="91" t="str">
        <f t="shared" si="15"/>
        <v>0.78±0.57</v>
      </c>
      <c r="Y45" s="91" t="str">
        <f t="shared" si="16"/>
        <v>11.7±1.8</v>
      </c>
      <c r="Z45" s="91" t="str">
        <f t="shared" si="17"/>
        <v>0.0±0.0</v>
      </c>
      <c r="AA45" s="92" t="s">
        <v>229</v>
      </c>
      <c r="AC45" s="13"/>
    </row>
    <row r="46" spans="1:29" x14ac:dyDescent="0.2">
      <c r="A46">
        <v>44</v>
      </c>
      <c r="B46" t="s">
        <v>163</v>
      </c>
      <c r="C46" s="17" t="s">
        <v>202</v>
      </c>
      <c r="D46" s="16" t="s">
        <v>192</v>
      </c>
      <c r="E46">
        <v>2016</v>
      </c>
      <c r="F46">
        <v>18</v>
      </c>
      <c r="G46" s="50">
        <v>1.6215999999999999</v>
      </c>
      <c r="H46" s="50">
        <v>0.4047</v>
      </c>
      <c r="I46" s="65">
        <f t="shared" ref="I46:I66" si="18">IF((TRUNC(G46/0.5)+1)&gt;5,5,(TRUNC(G46/0.5)+1))</f>
        <v>4</v>
      </c>
      <c r="J46" s="19">
        <v>1.6606000000000001</v>
      </c>
      <c r="K46" s="19">
        <v>0.53849999999999998</v>
      </c>
      <c r="L46" s="64">
        <f t="shared" ref="L46:L66" si="19">IF((TRUNC(J46/1)+1)&gt;5,5,(TRUNC(J46/1)+1))</f>
        <v>2</v>
      </c>
      <c r="M46" s="52">
        <v>13.741999999999999</v>
      </c>
      <c r="N46" s="52">
        <v>1.7239999999999998</v>
      </c>
      <c r="O46" s="42">
        <f t="shared" si="8"/>
        <v>3</v>
      </c>
      <c r="P46" s="45">
        <v>0.39800000000000002</v>
      </c>
      <c r="Q46" s="45">
        <v>0.19499999999999998</v>
      </c>
      <c r="R46" s="67">
        <f t="shared" ref="R46:R77" si="20">IF((TRUNC(P46/1)+1)&gt;4,4,(TRUNC(P46/1)+1))</f>
        <v>1</v>
      </c>
      <c r="S46" t="s">
        <v>229</v>
      </c>
      <c r="U46" s="89" t="s">
        <v>192</v>
      </c>
      <c r="V46" s="90">
        <f t="shared" si="3"/>
        <v>2016</v>
      </c>
      <c r="W46" s="91" t="str">
        <f t="shared" si="4"/>
        <v>1.62±0.40</v>
      </c>
      <c r="X46" s="91" t="str">
        <f t="shared" si="5"/>
        <v>1.66±0.54</v>
      </c>
      <c r="Y46" s="91" t="str">
        <f t="shared" si="6"/>
        <v>13.7±1.7</v>
      </c>
      <c r="Z46" s="91" t="str">
        <f t="shared" si="7"/>
        <v>0.4±0.2</v>
      </c>
      <c r="AA46" s="92" t="s">
        <v>229</v>
      </c>
    </row>
    <row r="47" spans="1:29" x14ac:dyDescent="0.2">
      <c r="A47">
        <v>45</v>
      </c>
      <c r="B47" t="s">
        <v>163</v>
      </c>
      <c r="C47" s="17" t="s">
        <v>202</v>
      </c>
      <c r="D47" s="16" t="s">
        <v>193</v>
      </c>
      <c r="E47">
        <v>1112</v>
      </c>
      <c r="F47">
        <v>5</v>
      </c>
      <c r="G47" s="20">
        <v>0</v>
      </c>
      <c r="H47" s="20">
        <v>0</v>
      </c>
      <c r="I47" s="62">
        <f t="shared" si="18"/>
        <v>1</v>
      </c>
      <c r="J47" s="20">
        <v>0.21609999999999999</v>
      </c>
      <c r="K47" s="20">
        <v>0.1105</v>
      </c>
      <c r="L47" s="62">
        <f t="shared" si="19"/>
        <v>1</v>
      </c>
      <c r="M47" s="44">
        <v>5.1580000000000004</v>
      </c>
      <c r="N47" s="44">
        <v>0.77600000000000002</v>
      </c>
      <c r="O47" s="40">
        <f t="shared" si="8"/>
        <v>1</v>
      </c>
      <c r="P47" s="45">
        <v>0</v>
      </c>
      <c r="Q47" s="45">
        <v>0</v>
      </c>
      <c r="R47" s="67">
        <f t="shared" si="20"/>
        <v>1</v>
      </c>
      <c r="S47" t="s">
        <v>229</v>
      </c>
      <c r="U47" s="89" t="s">
        <v>193</v>
      </c>
      <c r="V47" s="90">
        <f t="shared" si="3"/>
        <v>1112</v>
      </c>
      <c r="W47" s="91" t="str">
        <f t="shared" si="4"/>
        <v>0.00±0.00</v>
      </c>
      <c r="X47" s="91" t="str">
        <f t="shared" si="5"/>
        <v>0.22±0.11</v>
      </c>
      <c r="Y47" s="91" t="str">
        <f t="shared" si="6"/>
        <v>5.2±0.8</v>
      </c>
      <c r="Z47" s="91" t="str">
        <f t="shared" si="7"/>
        <v>0.0±0.0</v>
      </c>
      <c r="AA47" s="92" t="s">
        <v>229</v>
      </c>
    </row>
    <row r="48" spans="1:29" x14ac:dyDescent="0.2">
      <c r="A48">
        <v>46</v>
      </c>
      <c r="B48" t="s">
        <v>163</v>
      </c>
      <c r="C48" s="17" t="s">
        <v>202</v>
      </c>
      <c r="D48" s="16" t="s">
        <v>194</v>
      </c>
      <c r="E48">
        <v>2016</v>
      </c>
      <c r="F48">
        <v>19</v>
      </c>
      <c r="G48" s="49">
        <v>1.2765</v>
      </c>
      <c r="H48" s="49">
        <v>0.41539999999999999</v>
      </c>
      <c r="I48" s="63">
        <f t="shared" si="18"/>
        <v>3</v>
      </c>
      <c r="J48" s="49">
        <v>2.7069000000000001</v>
      </c>
      <c r="K48" s="49">
        <v>0.97699999999999998</v>
      </c>
      <c r="L48" s="63">
        <f t="shared" si="19"/>
        <v>3</v>
      </c>
      <c r="M48" s="43">
        <v>10.106</v>
      </c>
      <c r="N48" s="43">
        <v>1.8980000000000001</v>
      </c>
      <c r="O48" s="41">
        <f t="shared" si="8"/>
        <v>2</v>
      </c>
      <c r="P48" s="45">
        <v>0.96500000000000008</v>
      </c>
      <c r="Q48" s="45">
        <v>0.55300000000000005</v>
      </c>
      <c r="R48" s="67">
        <f t="shared" si="20"/>
        <v>1</v>
      </c>
      <c r="S48" t="s">
        <v>229</v>
      </c>
      <c r="U48" s="89" t="s">
        <v>194</v>
      </c>
      <c r="V48" s="90">
        <f t="shared" si="3"/>
        <v>2016</v>
      </c>
      <c r="W48" s="91" t="str">
        <f t="shared" si="4"/>
        <v>1.28±0.42</v>
      </c>
      <c r="X48" s="91" t="str">
        <f t="shared" si="5"/>
        <v>2.71±0.98</v>
      </c>
      <c r="Y48" s="91" t="str">
        <f t="shared" si="6"/>
        <v>10.1±1.9</v>
      </c>
      <c r="Z48" s="91" t="str">
        <f t="shared" si="7"/>
        <v>1.0±0.6</v>
      </c>
      <c r="AA48" s="92" t="s">
        <v>229</v>
      </c>
    </row>
    <row r="49" spans="1:27" x14ac:dyDescent="0.2">
      <c r="A49">
        <v>47</v>
      </c>
      <c r="B49" t="s">
        <v>163</v>
      </c>
      <c r="C49" s="17" t="s">
        <v>202</v>
      </c>
      <c r="D49" s="16" t="s">
        <v>195</v>
      </c>
      <c r="E49">
        <v>1415</v>
      </c>
      <c r="F49">
        <v>5</v>
      </c>
      <c r="G49" s="50">
        <v>1.5161</v>
      </c>
      <c r="H49" s="50">
        <v>0.83589999999999998</v>
      </c>
      <c r="I49" s="65">
        <f t="shared" si="18"/>
        <v>4</v>
      </c>
      <c r="J49" s="51">
        <v>4.2888000000000002</v>
      </c>
      <c r="K49" s="51">
        <v>1.6476</v>
      </c>
      <c r="L49" s="66">
        <f t="shared" si="19"/>
        <v>5</v>
      </c>
      <c r="M49" s="44">
        <v>2.242</v>
      </c>
      <c r="N49" s="44" t="s">
        <v>241</v>
      </c>
      <c r="O49" s="40">
        <f t="shared" si="8"/>
        <v>1</v>
      </c>
      <c r="P49" s="47">
        <v>2.895</v>
      </c>
      <c r="Q49" s="47" t="s">
        <v>241</v>
      </c>
      <c r="R49" s="69">
        <f t="shared" si="20"/>
        <v>3</v>
      </c>
      <c r="S49" t="s">
        <v>229</v>
      </c>
      <c r="U49" s="89" t="s">
        <v>195</v>
      </c>
      <c r="V49" s="90">
        <f t="shared" si="3"/>
        <v>1415</v>
      </c>
      <c r="W49" s="91" t="str">
        <f t="shared" si="4"/>
        <v>1.52±0.84</v>
      </c>
      <c r="X49" s="91" t="str">
        <f t="shared" si="5"/>
        <v>4.29±1.65</v>
      </c>
      <c r="Y49" s="91" t="str">
        <f t="shared" si="6"/>
        <v>2.2±NA</v>
      </c>
      <c r="Z49" s="91" t="str">
        <f t="shared" si="7"/>
        <v>2.9±NA</v>
      </c>
      <c r="AA49" s="92" t="s">
        <v>229</v>
      </c>
    </row>
    <row r="50" spans="1:27" x14ac:dyDescent="0.2">
      <c r="A50">
        <v>48</v>
      </c>
      <c r="B50" t="s">
        <v>163</v>
      </c>
      <c r="C50" s="17" t="s">
        <v>202</v>
      </c>
      <c r="D50" s="16" t="s">
        <v>196</v>
      </c>
      <c r="E50">
        <v>2016</v>
      </c>
      <c r="F50">
        <v>16</v>
      </c>
      <c r="G50" s="51">
        <v>2.2646000000000002</v>
      </c>
      <c r="H50" s="51">
        <v>0.91039999999999999</v>
      </c>
      <c r="I50" s="66">
        <f t="shared" si="18"/>
        <v>5</v>
      </c>
      <c r="J50" s="50">
        <v>3.0870000000000002</v>
      </c>
      <c r="K50" s="50">
        <v>0.65600000000000003</v>
      </c>
      <c r="L50" s="65">
        <f t="shared" si="19"/>
        <v>4</v>
      </c>
      <c r="M50" s="52">
        <v>15.942</v>
      </c>
      <c r="N50" s="52">
        <v>1.1910000000000001</v>
      </c>
      <c r="O50" s="42">
        <f t="shared" si="8"/>
        <v>3</v>
      </c>
      <c r="P50" s="45">
        <v>0.57200000000000006</v>
      </c>
      <c r="Q50" s="45">
        <v>4.9000000000000002E-2</v>
      </c>
      <c r="R50" s="67">
        <f t="shared" si="20"/>
        <v>1</v>
      </c>
      <c r="S50" t="s">
        <v>229</v>
      </c>
      <c r="U50" s="89" t="s">
        <v>196</v>
      </c>
      <c r="V50" s="90">
        <f t="shared" si="3"/>
        <v>2016</v>
      </c>
      <c r="W50" s="91" t="str">
        <f t="shared" si="4"/>
        <v>2.26±0.91</v>
      </c>
      <c r="X50" s="91" t="str">
        <f t="shared" si="5"/>
        <v>3.09±0.66</v>
      </c>
      <c r="Y50" s="91" t="str">
        <f t="shared" si="6"/>
        <v>15.9±1.2</v>
      </c>
      <c r="Z50" s="91" t="str">
        <f t="shared" si="7"/>
        <v>0.6±0.0</v>
      </c>
      <c r="AA50" s="92" t="s">
        <v>229</v>
      </c>
    </row>
    <row r="51" spans="1:27" x14ac:dyDescent="0.2">
      <c r="A51">
        <v>49</v>
      </c>
      <c r="B51" t="s">
        <v>163</v>
      </c>
      <c r="C51" s="17" t="s">
        <v>202</v>
      </c>
      <c r="D51" s="16" t="s">
        <v>197</v>
      </c>
      <c r="E51">
        <v>1415</v>
      </c>
      <c r="F51">
        <v>10</v>
      </c>
      <c r="G51" s="51">
        <v>3.1577999999999999</v>
      </c>
      <c r="H51" s="51">
        <v>0.81989999999999996</v>
      </c>
      <c r="I51" s="66">
        <f t="shared" si="18"/>
        <v>5</v>
      </c>
      <c r="J51" s="51">
        <v>15.928699999999999</v>
      </c>
      <c r="K51" s="51">
        <v>5.1131000000000002</v>
      </c>
      <c r="L51" s="66">
        <f t="shared" si="19"/>
        <v>5</v>
      </c>
      <c r="M51" s="44">
        <v>3.5540000000000003</v>
      </c>
      <c r="N51" s="44">
        <v>0.79100000000000004</v>
      </c>
      <c r="O51" s="40">
        <f t="shared" si="8"/>
        <v>1</v>
      </c>
      <c r="P51" s="48">
        <v>4.4159999999999995</v>
      </c>
      <c r="Q51" s="48">
        <v>1.1560000000000001</v>
      </c>
      <c r="R51" s="70">
        <f t="shared" si="20"/>
        <v>4</v>
      </c>
      <c r="S51" t="s">
        <v>229</v>
      </c>
      <c r="U51" s="89" t="s">
        <v>197</v>
      </c>
      <c r="V51" s="90">
        <f t="shared" si="3"/>
        <v>1415</v>
      </c>
      <c r="W51" s="91" t="str">
        <f t="shared" si="4"/>
        <v>3.16±0.82</v>
      </c>
      <c r="X51" s="91" t="str">
        <f t="shared" si="5"/>
        <v>15.93±5.11</v>
      </c>
      <c r="Y51" s="91" t="str">
        <f t="shared" si="6"/>
        <v>3.6±0.8</v>
      </c>
      <c r="Z51" s="91" t="str">
        <f t="shared" si="7"/>
        <v>4.4±1.2</v>
      </c>
      <c r="AA51" s="92" t="s">
        <v>229</v>
      </c>
    </row>
    <row r="52" spans="1:27" x14ac:dyDescent="0.2">
      <c r="A52">
        <v>50</v>
      </c>
      <c r="B52" t="s">
        <v>163</v>
      </c>
      <c r="C52" s="17" t="s">
        <v>202</v>
      </c>
      <c r="D52" s="16" t="s">
        <v>198</v>
      </c>
      <c r="E52">
        <v>1415</v>
      </c>
      <c r="F52">
        <v>16</v>
      </c>
      <c r="G52" s="51">
        <v>5.0396000000000001</v>
      </c>
      <c r="H52" s="51">
        <v>1.4303999999999999</v>
      </c>
      <c r="I52" s="66">
        <f t="shared" si="18"/>
        <v>5</v>
      </c>
      <c r="J52" s="51">
        <v>8.8210999999999995</v>
      </c>
      <c r="K52" s="51">
        <v>2.8412999999999999</v>
      </c>
      <c r="L52" s="66">
        <f t="shared" si="19"/>
        <v>5</v>
      </c>
      <c r="M52" s="44">
        <v>5.9660000000000002</v>
      </c>
      <c r="N52" s="44">
        <v>1.9460000000000002</v>
      </c>
      <c r="O52" s="40">
        <f t="shared" si="8"/>
        <v>1</v>
      </c>
      <c r="P52" s="46">
        <v>1.83</v>
      </c>
      <c r="Q52" s="46">
        <v>0.26700000000000002</v>
      </c>
      <c r="R52" s="68">
        <f t="shared" si="20"/>
        <v>2</v>
      </c>
      <c r="S52" t="s">
        <v>229</v>
      </c>
      <c r="U52" s="89" t="s">
        <v>198</v>
      </c>
      <c r="V52" s="90">
        <f t="shared" si="3"/>
        <v>1415</v>
      </c>
      <c r="W52" s="91" t="str">
        <f t="shared" si="4"/>
        <v>5.04±1.43</v>
      </c>
      <c r="X52" s="91" t="str">
        <f t="shared" si="5"/>
        <v>8.82±2.84</v>
      </c>
      <c r="Y52" s="91" t="str">
        <f t="shared" si="6"/>
        <v>6.0±1.9</v>
      </c>
      <c r="Z52" s="91" t="str">
        <f t="shared" si="7"/>
        <v>1.8±0.3</v>
      </c>
      <c r="AA52" s="92" t="s">
        <v>229</v>
      </c>
    </row>
    <row r="53" spans="1:27" x14ac:dyDescent="0.2">
      <c r="A53">
        <v>51</v>
      </c>
      <c r="B53" t="s">
        <v>163</v>
      </c>
      <c r="C53" s="17" t="s">
        <v>202</v>
      </c>
      <c r="D53" s="16" t="s">
        <v>199</v>
      </c>
      <c r="E53">
        <v>1112</v>
      </c>
      <c r="F53">
        <v>3</v>
      </c>
      <c r="G53" s="20">
        <v>0</v>
      </c>
      <c r="H53" s="20">
        <v>0</v>
      </c>
      <c r="I53" s="62">
        <f t="shared" si="18"/>
        <v>1</v>
      </c>
      <c r="J53" s="20">
        <v>0</v>
      </c>
      <c r="K53" s="20">
        <v>0</v>
      </c>
      <c r="L53" s="62">
        <f t="shared" si="19"/>
        <v>1</v>
      </c>
      <c r="M53" s="43">
        <v>10.067</v>
      </c>
      <c r="N53" s="43">
        <v>2.2640000000000002</v>
      </c>
      <c r="O53" s="41">
        <f t="shared" si="8"/>
        <v>2</v>
      </c>
      <c r="P53" s="45">
        <v>0</v>
      </c>
      <c r="Q53" s="45">
        <v>0</v>
      </c>
      <c r="R53" s="67">
        <f t="shared" si="20"/>
        <v>1</v>
      </c>
      <c r="S53" t="s">
        <v>229</v>
      </c>
      <c r="U53" s="89" t="s">
        <v>199</v>
      </c>
      <c r="V53" s="90">
        <f t="shared" si="3"/>
        <v>1112</v>
      </c>
      <c r="W53" s="91" t="str">
        <f t="shared" si="4"/>
        <v>0.00±0.00</v>
      </c>
      <c r="X53" s="91" t="str">
        <f t="shared" si="5"/>
        <v>0.00±0.00</v>
      </c>
      <c r="Y53" s="91" t="str">
        <f t="shared" si="6"/>
        <v>10.1±2.3</v>
      </c>
      <c r="Z53" s="91" t="str">
        <f t="shared" si="7"/>
        <v>0.0±0.0</v>
      </c>
      <c r="AA53" s="92" t="s">
        <v>229</v>
      </c>
    </row>
    <row r="54" spans="1:27" x14ac:dyDescent="0.2">
      <c r="A54">
        <v>52</v>
      </c>
      <c r="B54" t="s">
        <v>163</v>
      </c>
      <c r="C54" s="17" t="s">
        <v>202</v>
      </c>
      <c r="D54" s="16" t="s">
        <v>200</v>
      </c>
      <c r="E54">
        <v>1112</v>
      </c>
      <c r="F54">
        <v>3</v>
      </c>
      <c r="G54" s="20">
        <v>0.2601</v>
      </c>
      <c r="H54" s="20">
        <v>0.2591</v>
      </c>
      <c r="I54" s="62">
        <f t="shared" si="18"/>
        <v>1</v>
      </c>
      <c r="J54" s="19">
        <v>1.9387000000000001</v>
      </c>
      <c r="K54" s="19">
        <v>1.2464999999999999</v>
      </c>
      <c r="L54" s="64">
        <f t="shared" si="19"/>
        <v>2</v>
      </c>
      <c r="M54" s="52">
        <v>12.200999999999999</v>
      </c>
      <c r="N54" s="52">
        <v>2.3250000000000002</v>
      </c>
      <c r="O54" s="42">
        <f t="shared" si="8"/>
        <v>3</v>
      </c>
      <c r="P54" s="45">
        <v>0</v>
      </c>
      <c r="Q54" s="45">
        <v>0</v>
      </c>
      <c r="R54" s="67">
        <f t="shared" si="20"/>
        <v>1</v>
      </c>
      <c r="S54" t="s">
        <v>229</v>
      </c>
      <c r="U54" s="89" t="s">
        <v>200</v>
      </c>
      <c r="V54" s="90">
        <f t="shared" si="3"/>
        <v>1112</v>
      </c>
      <c r="W54" s="91" t="str">
        <f t="shared" si="4"/>
        <v>0.26±0.26</v>
      </c>
      <c r="X54" s="91" t="str">
        <f t="shared" si="5"/>
        <v>1.94±1.25</v>
      </c>
      <c r="Y54" s="91" t="str">
        <f t="shared" si="6"/>
        <v>12.2±2.3</v>
      </c>
      <c r="Z54" s="91" t="str">
        <f t="shared" si="7"/>
        <v>0.0±0.0</v>
      </c>
      <c r="AA54" s="92" t="s">
        <v>229</v>
      </c>
    </row>
    <row r="55" spans="1:27" x14ac:dyDescent="0.2">
      <c r="A55">
        <v>53</v>
      </c>
      <c r="B55" t="s">
        <v>163</v>
      </c>
      <c r="C55" s="17" t="s">
        <v>202</v>
      </c>
      <c r="D55" s="16" t="s">
        <v>201</v>
      </c>
      <c r="E55">
        <v>2016</v>
      </c>
      <c r="F55">
        <v>20</v>
      </c>
      <c r="G55" s="51">
        <v>3.4573999999999998</v>
      </c>
      <c r="H55" s="51">
        <v>1.2177</v>
      </c>
      <c r="I55" s="66">
        <f t="shared" si="18"/>
        <v>5</v>
      </c>
      <c r="J55" s="49">
        <v>2.1522999999999999</v>
      </c>
      <c r="K55" s="49">
        <v>0.87209999999999999</v>
      </c>
      <c r="L55" s="63">
        <f t="shared" si="19"/>
        <v>3</v>
      </c>
      <c r="M55" s="52">
        <v>15.479000000000001</v>
      </c>
      <c r="N55" s="52">
        <v>2.395</v>
      </c>
      <c r="O55" s="42">
        <f t="shared" si="8"/>
        <v>3</v>
      </c>
      <c r="P55" s="46">
        <v>1.9029999999999998</v>
      </c>
      <c r="Q55" s="46">
        <v>0.89300000000000002</v>
      </c>
      <c r="R55" s="68">
        <f t="shared" si="20"/>
        <v>2</v>
      </c>
      <c r="S55" t="s">
        <v>229</v>
      </c>
      <c r="U55" s="89" t="s">
        <v>201</v>
      </c>
      <c r="V55" s="90">
        <f t="shared" si="3"/>
        <v>2016</v>
      </c>
      <c r="W55" s="91" t="str">
        <f t="shared" si="4"/>
        <v>3.46±1.22</v>
      </c>
      <c r="X55" s="91" t="str">
        <f t="shared" si="5"/>
        <v>2.15±0.87</v>
      </c>
      <c r="Y55" s="91" t="str">
        <f t="shared" si="6"/>
        <v>15.5±2.4</v>
      </c>
      <c r="Z55" s="91" t="str">
        <f t="shared" si="7"/>
        <v>1.9±0.9</v>
      </c>
      <c r="AA55" s="92" t="s">
        <v>229</v>
      </c>
    </row>
    <row r="56" spans="1:27" x14ac:dyDescent="0.2">
      <c r="A56">
        <v>54</v>
      </c>
      <c r="B56" t="s">
        <v>211</v>
      </c>
      <c r="C56" s="17" t="s">
        <v>211</v>
      </c>
      <c r="D56" t="s">
        <v>204</v>
      </c>
      <c r="E56">
        <v>1415</v>
      </c>
      <c r="F56">
        <v>15</v>
      </c>
      <c r="G56" s="20">
        <v>0.25369999999999998</v>
      </c>
      <c r="H56" s="20">
        <v>0.1343</v>
      </c>
      <c r="I56" s="62">
        <f t="shared" si="18"/>
        <v>1</v>
      </c>
      <c r="J56" s="20">
        <v>0.29980000000000001</v>
      </c>
      <c r="K56" s="20">
        <v>0.19109999999999999</v>
      </c>
      <c r="L56" s="62">
        <f t="shared" si="19"/>
        <v>1</v>
      </c>
      <c r="M56" s="43">
        <v>8.1210000000000004</v>
      </c>
      <c r="N56" s="43">
        <v>1.284</v>
      </c>
      <c r="O56" s="41">
        <f t="shared" si="8"/>
        <v>2</v>
      </c>
      <c r="P56" s="45">
        <v>0.66400000000000003</v>
      </c>
      <c r="Q56" s="45">
        <v>0.317</v>
      </c>
      <c r="R56" s="67">
        <f t="shared" si="20"/>
        <v>1</v>
      </c>
      <c r="S56" t="s">
        <v>229</v>
      </c>
      <c r="U56" s="90" t="s">
        <v>204</v>
      </c>
      <c r="V56" s="90">
        <f t="shared" si="3"/>
        <v>1415</v>
      </c>
      <c r="W56" s="91" t="str">
        <f t="shared" si="4"/>
        <v>0.25±0.13</v>
      </c>
      <c r="X56" s="91" t="str">
        <f t="shared" si="5"/>
        <v>0.30±0.19</v>
      </c>
      <c r="Y56" s="91" t="str">
        <f t="shared" si="6"/>
        <v>8.1±1.3</v>
      </c>
      <c r="Z56" s="91" t="str">
        <f t="shared" si="7"/>
        <v>0.7±0.3</v>
      </c>
      <c r="AA56" s="92" t="s">
        <v>229</v>
      </c>
    </row>
    <row r="57" spans="1:27" x14ac:dyDescent="0.2">
      <c r="A57">
        <v>55</v>
      </c>
      <c r="B57" t="s">
        <v>211</v>
      </c>
      <c r="C57" s="17" t="s">
        <v>211</v>
      </c>
      <c r="D57" t="s">
        <v>205</v>
      </c>
      <c r="E57">
        <v>1415</v>
      </c>
      <c r="F57">
        <v>21</v>
      </c>
      <c r="G57" s="19">
        <v>0.54179999999999995</v>
      </c>
      <c r="H57" s="19">
        <v>0.19969999999999999</v>
      </c>
      <c r="I57" s="64">
        <f t="shared" si="18"/>
        <v>2</v>
      </c>
      <c r="J57" s="20">
        <v>0.18759999999999999</v>
      </c>
      <c r="K57" s="20">
        <v>0.14899999999999999</v>
      </c>
      <c r="L57" s="62">
        <f t="shared" si="19"/>
        <v>1</v>
      </c>
      <c r="M57" s="46">
        <v>10.004</v>
      </c>
      <c r="N57" s="46">
        <v>1.5129999999999999</v>
      </c>
      <c r="O57" s="55">
        <f t="shared" ref="O57:O77" si="21">IF((TRUNC(M57/6)+1)&gt;5,5,(TRUNC(M57/6)+1))</f>
        <v>2</v>
      </c>
      <c r="P57" s="45">
        <v>0.27599999999999997</v>
      </c>
      <c r="Q57" s="45">
        <v>0.14100000000000001</v>
      </c>
      <c r="R57" s="67">
        <f t="shared" si="20"/>
        <v>1</v>
      </c>
      <c r="S57" t="s">
        <v>229</v>
      </c>
      <c r="U57" s="90" t="s">
        <v>205</v>
      </c>
      <c r="V57" s="90">
        <f t="shared" si="3"/>
        <v>1415</v>
      </c>
      <c r="W57" s="91" t="str">
        <f t="shared" si="4"/>
        <v>0.54±0.20</v>
      </c>
      <c r="X57" s="91" t="str">
        <f t="shared" si="5"/>
        <v>0.19±0.15</v>
      </c>
      <c r="Y57" s="91" t="str">
        <f t="shared" si="6"/>
        <v>10.0±1.5</v>
      </c>
      <c r="Z57" s="91" t="str">
        <f t="shared" si="7"/>
        <v>0.3±0.1</v>
      </c>
      <c r="AA57" s="92" t="s">
        <v>229</v>
      </c>
    </row>
    <row r="58" spans="1:27" x14ac:dyDescent="0.2">
      <c r="A58">
        <v>56</v>
      </c>
      <c r="B58" t="s">
        <v>211</v>
      </c>
      <c r="C58" s="17" t="s">
        <v>211</v>
      </c>
      <c r="D58" t="s">
        <v>206</v>
      </c>
      <c r="E58">
        <v>2017</v>
      </c>
      <c r="F58">
        <v>32</v>
      </c>
      <c r="G58" s="20">
        <v>0.26569999999999999</v>
      </c>
      <c r="H58" s="20">
        <v>0.17979999999999999</v>
      </c>
      <c r="I58" s="62">
        <f t="shared" si="18"/>
        <v>1</v>
      </c>
      <c r="J58" s="51">
        <v>4.2210999999999999</v>
      </c>
      <c r="K58" s="51">
        <v>2.6175999999999999</v>
      </c>
      <c r="L58" s="66">
        <f t="shared" si="19"/>
        <v>5</v>
      </c>
      <c r="M58" s="36">
        <v>27.766999999999996</v>
      </c>
      <c r="N58" s="36">
        <v>3.9309999999999996</v>
      </c>
      <c r="O58" s="39">
        <f t="shared" si="21"/>
        <v>5</v>
      </c>
      <c r="P58" s="45">
        <v>0.50600000000000001</v>
      </c>
      <c r="Q58" s="45">
        <v>0.16400000000000001</v>
      </c>
      <c r="R58" s="67">
        <f t="shared" si="20"/>
        <v>1</v>
      </c>
      <c r="S58" t="s">
        <v>229</v>
      </c>
      <c r="U58" s="90" t="s">
        <v>206</v>
      </c>
      <c r="V58" s="90">
        <f t="shared" si="3"/>
        <v>2017</v>
      </c>
      <c r="W58" s="91" t="str">
        <f t="shared" si="4"/>
        <v>0.27±0.18</v>
      </c>
      <c r="X58" s="91" t="str">
        <f t="shared" si="5"/>
        <v>4.22±2.62</v>
      </c>
      <c r="Y58" s="91" t="str">
        <f t="shared" si="6"/>
        <v>27.8±3.9</v>
      </c>
      <c r="Z58" s="91" t="str">
        <f t="shared" si="7"/>
        <v>0.5±0.2</v>
      </c>
      <c r="AA58" s="92" t="s">
        <v>229</v>
      </c>
    </row>
    <row r="59" spans="1:27" x14ac:dyDescent="0.2">
      <c r="A59">
        <v>57</v>
      </c>
      <c r="B59" t="s">
        <v>211</v>
      </c>
      <c r="C59" s="17" t="s">
        <v>211</v>
      </c>
      <c r="D59" t="s">
        <v>207</v>
      </c>
      <c r="E59">
        <v>1415</v>
      </c>
      <c r="F59">
        <v>10</v>
      </c>
      <c r="G59" s="19">
        <v>0.99970000000000003</v>
      </c>
      <c r="H59" s="19">
        <v>0.56789999999999996</v>
      </c>
      <c r="I59" s="64">
        <f t="shared" si="18"/>
        <v>2</v>
      </c>
      <c r="J59" s="20">
        <v>0.25769999999999998</v>
      </c>
      <c r="K59" s="20">
        <v>0.18759999999999999</v>
      </c>
      <c r="L59" s="62">
        <f t="shared" si="19"/>
        <v>1</v>
      </c>
      <c r="M59" s="43">
        <v>6.8320000000000007</v>
      </c>
      <c r="N59" s="43">
        <v>1.1339999999999999</v>
      </c>
      <c r="O59" s="55">
        <f t="shared" si="21"/>
        <v>2</v>
      </c>
      <c r="P59" s="45">
        <v>0.42199999999999999</v>
      </c>
      <c r="Q59" s="45">
        <v>0.13200000000000001</v>
      </c>
      <c r="R59" s="67">
        <f t="shared" si="20"/>
        <v>1</v>
      </c>
      <c r="S59" t="s">
        <v>229</v>
      </c>
      <c r="U59" s="90" t="s">
        <v>207</v>
      </c>
      <c r="V59" s="90">
        <f t="shared" si="3"/>
        <v>1415</v>
      </c>
      <c r="W59" s="91" t="str">
        <f t="shared" si="4"/>
        <v>1.00±0.57</v>
      </c>
      <c r="X59" s="91" t="str">
        <f t="shared" si="5"/>
        <v>0.26±0.19</v>
      </c>
      <c r="Y59" s="91" t="str">
        <f t="shared" si="6"/>
        <v>6.8±1.1</v>
      </c>
      <c r="Z59" s="91" t="str">
        <f t="shared" si="7"/>
        <v>0.4±0.1</v>
      </c>
      <c r="AA59" s="92" t="s">
        <v>229</v>
      </c>
    </row>
    <row r="60" spans="1:27" x14ac:dyDescent="0.2">
      <c r="A60">
        <v>58</v>
      </c>
      <c r="B60" t="s">
        <v>211</v>
      </c>
      <c r="C60" s="17" t="s">
        <v>211</v>
      </c>
      <c r="D60" t="s">
        <v>208</v>
      </c>
      <c r="E60">
        <v>1415</v>
      </c>
      <c r="F60">
        <v>21</v>
      </c>
      <c r="G60" s="49">
        <v>1.2755000000000001</v>
      </c>
      <c r="H60" s="49">
        <v>0.63029999999999997</v>
      </c>
      <c r="I60" s="63">
        <f t="shared" si="18"/>
        <v>3</v>
      </c>
      <c r="J60" s="20">
        <v>0.68149999999999999</v>
      </c>
      <c r="K60" s="20">
        <v>0.1925</v>
      </c>
      <c r="L60" s="62">
        <f t="shared" si="19"/>
        <v>1</v>
      </c>
      <c r="M60" s="43">
        <v>7.7789999999999999</v>
      </c>
      <c r="N60" s="43">
        <v>0.97599999999999998</v>
      </c>
      <c r="O60" s="55">
        <f t="shared" si="21"/>
        <v>2</v>
      </c>
      <c r="P60" s="45">
        <v>0.36599999999999999</v>
      </c>
      <c r="Q60" s="45">
        <v>0.152</v>
      </c>
      <c r="R60" s="67">
        <f t="shared" si="20"/>
        <v>1</v>
      </c>
      <c r="S60" t="s">
        <v>229</v>
      </c>
      <c r="U60" s="90" t="s">
        <v>208</v>
      </c>
      <c r="V60" s="90">
        <f t="shared" si="3"/>
        <v>1415</v>
      </c>
      <c r="W60" s="91" t="str">
        <f t="shared" si="4"/>
        <v>1.28±0.63</v>
      </c>
      <c r="X60" s="91" t="str">
        <f t="shared" si="5"/>
        <v>0.68±0.19</v>
      </c>
      <c r="Y60" s="91" t="str">
        <f t="shared" si="6"/>
        <v>7.8±1.0</v>
      </c>
      <c r="Z60" s="91" t="str">
        <f t="shared" si="7"/>
        <v>0.4±0.2</v>
      </c>
      <c r="AA60" s="92" t="s">
        <v>229</v>
      </c>
    </row>
    <row r="61" spans="1:27" x14ac:dyDescent="0.2">
      <c r="A61">
        <v>59</v>
      </c>
      <c r="B61" t="s">
        <v>211</v>
      </c>
      <c r="C61" s="17" t="s">
        <v>211</v>
      </c>
      <c r="D61" t="s">
        <v>209</v>
      </c>
      <c r="E61">
        <v>1415</v>
      </c>
      <c r="F61">
        <v>39</v>
      </c>
      <c r="G61" s="19">
        <v>0.50629999999999997</v>
      </c>
      <c r="H61" s="19">
        <v>0.10639999999999999</v>
      </c>
      <c r="I61" s="64">
        <f t="shared" si="18"/>
        <v>2</v>
      </c>
      <c r="J61" s="20">
        <v>0.95550000000000002</v>
      </c>
      <c r="K61" s="20">
        <v>0.35039999999999999</v>
      </c>
      <c r="L61" s="62">
        <f t="shared" si="19"/>
        <v>1</v>
      </c>
      <c r="M61" s="43">
        <v>9.7799999999999994</v>
      </c>
      <c r="N61" s="43">
        <v>0.78400000000000003</v>
      </c>
      <c r="O61" s="55">
        <f t="shared" si="21"/>
        <v>2</v>
      </c>
      <c r="P61" s="45">
        <v>0.71699999999999997</v>
      </c>
      <c r="Q61" s="45">
        <v>0.36699999999999999</v>
      </c>
      <c r="R61" s="67">
        <f t="shared" si="20"/>
        <v>1</v>
      </c>
      <c r="S61" t="s">
        <v>229</v>
      </c>
      <c r="U61" s="90" t="s">
        <v>209</v>
      </c>
      <c r="V61" s="90">
        <f t="shared" si="3"/>
        <v>1415</v>
      </c>
      <c r="W61" s="91" t="str">
        <f t="shared" si="4"/>
        <v>0.51±0.11</v>
      </c>
      <c r="X61" s="91" t="str">
        <f t="shared" si="5"/>
        <v>0.96±0.35</v>
      </c>
      <c r="Y61" s="91" t="str">
        <f t="shared" si="6"/>
        <v>9.8±0.8</v>
      </c>
      <c r="Z61" s="91" t="str">
        <f t="shared" si="7"/>
        <v>0.7±0.4</v>
      </c>
      <c r="AA61" s="92" t="s">
        <v>229</v>
      </c>
    </row>
    <row r="62" spans="1:27" x14ac:dyDescent="0.2">
      <c r="A62">
        <v>60</v>
      </c>
      <c r="B62" t="s">
        <v>211</v>
      </c>
      <c r="C62" s="17" t="s">
        <v>211</v>
      </c>
      <c r="D62" t="s">
        <v>210</v>
      </c>
      <c r="E62">
        <v>2017</v>
      </c>
      <c r="F62">
        <v>28</v>
      </c>
      <c r="G62" s="19">
        <v>0.66279999999999994</v>
      </c>
      <c r="H62" s="19">
        <v>0.19420000000000001</v>
      </c>
      <c r="I62" s="64">
        <f t="shared" si="18"/>
        <v>2</v>
      </c>
      <c r="J62" s="20">
        <v>0.34910000000000002</v>
      </c>
      <c r="K62" s="20">
        <v>0.13170000000000001</v>
      </c>
      <c r="L62" s="62">
        <f t="shared" si="19"/>
        <v>1</v>
      </c>
      <c r="M62" s="52">
        <v>17.219000000000001</v>
      </c>
      <c r="N62" s="52">
        <v>1.458</v>
      </c>
      <c r="O62" s="42">
        <f t="shared" si="21"/>
        <v>3</v>
      </c>
      <c r="P62" s="45">
        <v>5.1000000000000004E-2</v>
      </c>
      <c r="Q62" s="45">
        <v>4.7E-2</v>
      </c>
      <c r="R62" s="67">
        <f t="shared" si="20"/>
        <v>1</v>
      </c>
      <c r="S62" t="s">
        <v>229</v>
      </c>
      <c r="U62" s="90" t="s">
        <v>210</v>
      </c>
      <c r="V62" s="90">
        <f t="shared" si="3"/>
        <v>2017</v>
      </c>
      <c r="W62" s="91" t="str">
        <f t="shared" si="4"/>
        <v>0.66±0.19</v>
      </c>
      <c r="X62" s="91" t="str">
        <f t="shared" si="5"/>
        <v>0.35±0.13</v>
      </c>
      <c r="Y62" s="91" t="str">
        <f t="shared" si="6"/>
        <v>17.2±1.5</v>
      </c>
      <c r="Z62" s="91" t="str">
        <f t="shared" si="7"/>
        <v>0.1±0.0</v>
      </c>
      <c r="AA62" s="92" t="s">
        <v>229</v>
      </c>
    </row>
    <row r="63" spans="1:27" x14ac:dyDescent="0.2">
      <c r="A63">
        <v>61</v>
      </c>
      <c r="B63" t="s">
        <v>228</v>
      </c>
      <c r="C63" t="s">
        <v>212</v>
      </c>
      <c r="D63" s="17" t="s">
        <v>212</v>
      </c>
      <c r="E63">
        <v>2017</v>
      </c>
      <c r="F63" s="13">
        <v>7</v>
      </c>
      <c r="G63" s="20">
        <v>0.38519999999999999</v>
      </c>
      <c r="H63" s="20">
        <v>0.29549999999999998</v>
      </c>
      <c r="I63" s="62">
        <f t="shared" si="18"/>
        <v>1</v>
      </c>
      <c r="J63" s="20">
        <v>0.12509999999999999</v>
      </c>
      <c r="K63" s="20">
        <v>5.9299999999999999E-2</v>
      </c>
      <c r="L63" s="62">
        <f t="shared" si="19"/>
        <v>1</v>
      </c>
      <c r="M63" s="52">
        <v>17.094999999999999</v>
      </c>
      <c r="N63" s="52">
        <v>1.2930000000000001</v>
      </c>
      <c r="O63" s="42">
        <f t="shared" si="21"/>
        <v>3</v>
      </c>
      <c r="P63" s="45">
        <v>2.7999999999999997E-2</v>
      </c>
      <c r="Q63" s="45">
        <v>1.2999999999999999E-2</v>
      </c>
      <c r="R63" s="67">
        <f t="shared" si="20"/>
        <v>1</v>
      </c>
      <c r="S63" t="s">
        <v>229</v>
      </c>
      <c r="U63" s="92" t="s">
        <v>212</v>
      </c>
      <c r="V63" s="90">
        <f t="shared" si="3"/>
        <v>2017</v>
      </c>
      <c r="W63" s="91" t="str">
        <f t="shared" si="4"/>
        <v>0.39±0.30</v>
      </c>
      <c r="X63" s="91" t="str">
        <f t="shared" si="5"/>
        <v>0.13±0.06</v>
      </c>
      <c r="Y63" s="91" t="str">
        <f t="shared" si="6"/>
        <v>17.1±1.3</v>
      </c>
      <c r="Z63" s="91" t="str">
        <f t="shared" si="7"/>
        <v>0.0±0.0</v>
      </c>
      <c r="AA63" s="92" t="s">
        <v>229</v>
      </c>
    </row>
    <row r="64" spans="1:27" x14ac:dyDescent="0.2">
      <c r="A64">
        <v>62</v>
      </c>
      <c r="B64" t="s">
        <v>228</v>
      </c>
      <c r="C64" t="s">
        <v>213</v>
      </c>
      <c r="D64" s="17" t="s">
        <v>213</v>
      </c>
      <c r="E64">
        <v>2017</v>
      </c>
      <c r="F64" s="13">
        <v>10</v>
      </c>
      <c r="G64" s="19">
        <v>0.8407</v>
      </c>
      <c r="H64" s="19">
        <v>0.45939999999999998</v>
      </c>
      <c r="I64" s="64">
        <f t="shared" si="18"/>
        <v>2</v>
      </c>
      <c r="J64" s="20">
        <v>0.2127</v>
      </c>
      <c r="K64" s="20">
        <v>0.1132</v>
      </c>
      <c r="L64" s="62">
        <f t="shared" si="19"/>
        <v>1</v>
      </c>
      <c r="M64" s="57">
        <v>18.337</v>
      </c>
      <c r="N64" s="57">
        <v>2.351</v>
      </c>
      <c r="O64" s="58">
        <f t="shared" si="21"/>
        <v>4</v>
      </c>
      <c r="P64" s="45">
        <v>0.159</v>
      </c>
      <c r="Q64" s="45">
        <v>0.04</v>
      </c>
      <c r="R64" s="67">
        <f t="shared" si="20"/>
        <v>1</v>
      </c>
      <c r="S64" t="s">
        <v>229</v>
      </c>
      <c r="U64" s="92" t="s">
        <v>213</v>
      </c>
      <c r="V64" s="90">
        <f t="shared" si="3"/>
        <v>2017</v>
      </c>
      <c r="W64" s="91" t="str">
        <f t="shared" si="4"/>
        <v>0.84±0.46</v>
      </c>
      <c r="X64" s="91" t="str">
        <f t="shared" si="5"/>
        <v>0.21±0.11</v>
      </c>
      <c r="Y64" s="91" t="str">
        <f t="shared" si="6"/>
        <v>18.3±2.4</v>
      </c>
      <c r="Z64" s="91" t="str">
        <f t="shared" si="7"/>
        <v>0.2±0.0</v>
      </c>
      <c r="AA64" s="92" t="s">
        <v>229</v>
      </c>
    </row>
    <row r="65" spans="1:27" x14ac:dyDescent="0.2">
      <c r="A65">
        <v>63</v>
      </c>
      <c r="B65" t="s">
        <v>228</v>
      </c>
      <c r="C65" t="s">
        <v>214</v>
      </c>
      <c r="D65" s="17" t="s">
        <v>214</v>
      </c>
      <c r="E65">
        <v>2017</v>
      </c>
      <c r="F65" s="13">
        <v>4</v>
      </c>
      <c r="G65" s="20">
        <v>0.2102</v>
      </c>
      <c r="H65" s="20">
        <v>0.18759999999999999</v>
      </c>
      <c r="I65" s="62">
        <f t="shared" si="18"/>
        <v>1</v>
      </c>
      <c r="J65" s="51">
        <v>4.2652999999999999</v>
      </c>
      <c r="K65" s="51">
        <v>2.2553000000000001</v>
      </c>
      <c r="L65" s="66">
        <f t="shared" si="19"/>
        <v>5</v>
      </c>
      <c r="M65" s="57">
        <v>19.641000000000002</v>
      </c>
      <c r="N65" s="57">
        <v>0.51300000000000001</v>
      </c>
      <c r="O65" s="58">
        <f t="shared" si="21"/>
        <v>4</v>
      </c>
      <c r="P65" s="45">
        <v>2.7999999999999997E-2</v>
      </c>
      <c r="Q65" s="45">
        <v>3.3000000000000002E-2</v>
      </c>
      <c r="R65" s="67">
        <f t="shared" si="20"/>
        <v>1</v>
      </c>
      <c r="S65" t="s">
        <v>229</v>
      </c>
      <c r="U65" s="92" t="s">
        <v>214</v>
      </c>
      <c r="V65" s="90">
        <f t="shared" si="3"/>
        <v>2017</v>
      </c>
      <c r="W65" s="91" t="str">
        <f t="shared" si="4"/>
        <v>0.21±0.19</v>
      </c>
      <c r="X65" s="91" t="str">
        <f t="shared" si="5"/>
        <v>4.27±2.26</v>
      </c>
      <c r="Y65" s="91" t="str">
        <f t="shared" si="6"/>
        <v>19.6±0.5</v>
      </c>
      <c r="Z65" s="91" t="str">
        <f t="shared" si="7"/>
        <v>0.0±0.0</v>
      </c>
      <c r="AA65" s="92" t="s">
        <v>229</v>
      </c>
    </row>
    <row r="66" spans="1:27" x14ac:dyDescent="0.2">
      <c r="A66">
        <v>64</v>
      </c>
      <c r="B66" t="s">
        <v>228</v>
      </c>
      <c r="C66" t="s">
        <v>215</v>
      </c>
      <c r="D66" s="17" t="s">
        <v>215</v>
      </c>
      <c r="E66">
        <v>2017</v>
      </c>
      <c r="F66" s="13">
        <v>12</v>
      </c>
      <c r="G66" s="20">
        <v>0.2767</v>
      </c>
      <c r="H66" s="20">
        <v>0.1585</v>
      </c>
      <c r="I66" s="62">
        <f t="shared" si="18"/>
        <v>1</v>
      </c>
      <c r="J66" s="51">
        <v>8.2293000000000003</v>
      </c>
      <c r="K66" s="51">
        <v>4.5484</v>
      </c>
      <c r="L66" s="66">
        <f t="shared" si="19"/>
        <v>5</v>
      </c>
      <c r="M66" s="52">
        <v>16.916</v>
      </c>
      <c r="N66" s="52">
        <v>2.8340000000000001</v>
      </c>
      <c r="O66" s="42">
        <f t="shared" si="21"/>
        <v>3</v>
      </c>
      <c r="P66" s="45">
        <v>0.13899999999999998</v>
      </c>
      <c r="Q66" s="45">
        <v>0.16700000000000001</v>
      </c>
      <c r="R66" s="67">
        <f t="shared" si="20"/>
        <v>1</v>
      </c>
      <c r="S66" t="s">
        <v>229</v>
      </c>
      <c r="U66" s="92" t="s">
        <v>215</v>
      </c>
      <c r="V66" s="90">
        <f t="shared" si="3"/>
        <v>2017</v>
      </c>
      <c r="W66" s="91" t="str">
        <f t="shared" si="4"/>
        <v>0.28±0.16</v>
      </c>
      <c r="X66" s="91" t="str">
        <f t="shared" si="5"/>
        <v>8.23±4.55</v>
      </c>
      <c r="Y66" s="91" t="str">
        <f t="shared" si="6"/>
        <v>16.9±2.8</v>
      </c>
      <c r="Z66" s="91" t="str">
        <f t="shared" si="7"/>
        <v>0.1±0.2</v>
      </c>
      <c r="AA66" s="92" t="s">
        <v>229</v>
      </c>
    </row>
    <row r="67" spans="1:27" x14ac:dyDescent="0.2">
      <c r="A67">
        <v>65</v>
      </c>
      <c r="B67" t="s">
        <v>228</v>
      </c>
      <c r="C67" t="s">
        <v>216</v>
      </c>
      <c r="D67" s="17" t="s">
        <v>216</v>
      </c>
      <c r="E67">
        <v>2017</v>
      </c>
      <c r="F67" s="13">
        <v>12</v>
      </c>
      <c r="G67" s="19">
        <v>0.81289999999999996</v>
      </c>
      <c r="H67" s="19">
        <v>0.36609999999999998</v>
      </c>
      <c r="I67" s="64">
        <f t="shared" ref="I67:I77" si="22">IF((TRUNC(G67/0.5)+1)&gt;5,5,(TRUNC(G67/0.5)+1))</f>
        <v>2</v>
      </c>
      <c r="J67" s="49">
        <v>2.3769999999999998</v>
      </c>
      <c r="K67" s="49">
        <v>0.61580000000000001</v>
      </c>
      <c r="L67" s="63">
        <f t="shared" ref="L67:L77" si="23">IF((TRUNC(J67/1)+1)&gt;5,5,(TRUNC(J67/1)+1))</f>
        <v>3</v>
      </c>
      <c r="M67" s="35">
        <v>21.818999999999999</v>
      </c>
      <c r="N67" s="35">
        <v>3.766</v>
      </c>
      <c r="O67" s="38">
        <f t="shared" si="21"/>
        <v>4</v>
      </c>
      <c r="P67" s="45">
        <v>5.5999999999999994E-2</v>
      </c>
      <c r="Q67" s="45">
        <v>0.108</v>
      </c>
      <c r="R67" s="67">
        <f t="shared" si="20"/>
        <v>1</v>
      </c>
      <c r="S67" t="s">
        <v>229</v>
      </c>
      <c r="U67" s="92" t="s">
        <v>216</v>
      </c>
      <c r="V67" s="90">
        <f t="shared" si="3"/>
        <v>2017</v>
      </c>
      <c r="W67" s="91" t="str">
        <f t="shared" si="4"/>
        <v>0.81±0.37</v>
      </c>
      <c r="X67" s="91" t="str">
        <f t="shared" si="5"/>
        <v>2.38±0.62</v>
      </c>
      <c r="Y67" s="91" t="str">
        <f t="shared" si="6"/>
        <v>21.8±3.8</v>
      </c>
      <c r="Z67" s="91" t="str">
        <f t="shared" si="7"/>
        <v>0.1±0.1</v>
      </c>
      <c r="AA67" s="92" t="s">
        <v>229</v>
      </c>
    </row>
    <row r="68" spans="1:27" x14ac:dyDescent="0.2">
      <c r="A68">
        <v>66</v>
      </c>
      <c r="B68" t="s">
        <v>228</v>
      </c>
      <c r="C68" t="s">
        <v>220</v>
      </c>
      <c r="D68" s="17" t="s">
        <v>220</v>
      </c>
      <c r="E68">
        <v>2017</v>
      </c>
      <c r="F68" s="13">
        <v>3</v>
      </c>
      <c r="G68" s="20">
        <v>0.30209999999999998</v>
      </c>
      <c r="H68" s="20">
        <v>0.3024</v>
      </c>
      <c r="I68" s="62">
        <f t="shared" si="22"/>
        <v>1</v>
      </c>
      <c r="J68" s="19">
        <v>1.964</v>
      </c>
      <c r="K68" s="19">
        <v>1.5324</v>
      </c>
      <c r="L68" s="64">
        <f t="shared" si="23"/>
        <v>2</v>
      </c>
      <c r="M68" s="52">
        <v>13.635</v>
      </c>
      <c r="N68" s="52">
        <v>3.2399999999999998</v>
      </c>
      <c r="O68" s="53">
        <f t="shared" si="21"/>
        <v>3</v>
      </c>
      <c r="P68" s="45">
        <v>0.108</v>
      </c>
      <c r="Q68" s="45">
        <v>0.08</v>
      </c>
      <c r="R68" s="67">
        <f t="shared" si="20"/>
        <v>1</v>
      </c>
      <c r="S68" t="s">
        <v>229</v>
      </c>
      <c r="U68" s="92" t="s">
        <v>220</v>
      </c>
      <c r="V68" s="90">
        <f t="shared" ref="V68:V77" si="24">E68</f>
        <v>2017</v>
      </c>
      <c r="W68" s="91" t="str">
        <f t="shared" ref="W68:W77" si="25">CONCATENATE(TEXT(G68,"0.00"),"±", TEXT(H68,"0.00"))</f>
        <v>0.30±0.30</v>
      </c>
      <c r="X68" s="91" t="str">
        <f t="shared" ref="X68:X77" si="26">CONCATENATE(TEXT(J68,"0.00"),"±", TEXT(K68,"0.00"))</f>
        <v>1.96±1.53</v>
      </c>
      <c r="Y68" s="91" t="str">
        <f t="shared" ref="Y68:Y77" si="27">CONCATENATE(TEXT(M68,"0.0"),"±", TEXT(N68,"0.0"))</f>
        <v>13.6±3.2</v>
      </c>
      <c r="Z68" s="91" t="str">
        <f t="shared" ref="Z68:Z77" si="28">CONCATENATE(TEXT(P68,"0.0"),"±", TEXT(Q68,"0.0"))</f>
        <v>0.1±0.1</v>
      </c>
      <c r="AA68" s="92" t="s">
        <v>229</v>
      </c>
    </row>
    <row r="69" spans="1:27" x14ac:dyDescent="0.2">
      <c r="A69">
        <v>67</v>
      </c>
      <c r="B69" t="s">
        <v>228</v>
      </c>
      <c r="C69" t="s">
        <v>221</v>
      </c>
      <c r="D69" s="17" t="s">
        <v>221</v>
      </c>
      <c r="E69">
        <v>2017</v>
      </c>
      <c r="F69" s="13">
        <v>27</v>
      </c>
      <c r="G69" s="19">
        <v>0.85780000000000001</v>
      </c>
      <c r="H69" s="19">
        <v>0.31059999999999999</v>
      </c>
      <c r="I69" s="64">
        <f t="shared" si="22"/>
        <v>2</v>
      </c>
      <c r="J69" s="20">
        <v>0.57189999999999996</v>
      </c>
      <c r="K69" s="20">
        <v>0.25130000000000002</v>
      </c>
      <c r="L69" s="62">
        <f t="shared" si="23"/>
        <v>1</v>
      </c>
      <c r="M69" s="35">
        <v>23.997</v>
      </c>
      <c r="N69" s="35">
        <v>1.79</v>
      </c>
      <c r="O69" s="38">
        <f t="shared" si="21"/>
        <v>4</v>
      </c>
      <c r="P69" s="45">
        <v>0.38200000000000001</v>
      </c>
      <c r="Q69" s="45">
        <v>0.17600000000000002</v>
      </c>
      <c r="R69" s="67">
        <f t="shared" si="20"/>
        <v>1</v>
      </c>
      <c r="S69" t="s">
        <v>229</v>
      </c>
      <c r="U69" s="92" t="s">
        <v>221</v>
      </c>
      <c r="V69" s="90">
        <f t="shared" si="24"/>
        <v>2017</v>
      </c>
      <c r="W69" s="91" t="str">
        <f t="shared" si="25"/>
        <v>0.86±0.31</v>
      </c>
      <c r="X69" s="91" t="str">
        <f t="shared" si="26"/>
        <v>0.57±0.25</v>
      </c>
      <c r="Y69" s="91" t="str">
        <f t="shared" si="27"/>
        <v>24.0±1.8</v>
      </c>
      <c r="Z69" s="91" t="str">
        <f t="shared" si="28"/>
        <v>0.4±0.2</v>
      </c>
      <c r="AA69" s="92" t="s">
        <v>229</v>
      </c>
    </row>
    <row r="70" spans="1:27" x14ac:dyDescent="0.2">
      <c r="A70">
        <v>68</v>
      </c>
      <c r="B70" t="s">
        <v>228</v>
      </c>
      <c r="C70" t="s">
        <v>222</v>
      </c>
      <c r="D70" s="17" t="s">
        <v>222</v>
      </c>
      <c r="E70">
        <v>2017</v>
      </c>
      <c r="F70" s="13">
        <v>18</v>
      </c>
      <c r="G70" s="19">
        <v>0.70199999999999996</v>
      </c>
      <c r="H70" s="19">
        <v>0.45440000000000003</v>
      </c>
      <c r="I70" s="64">
        <f t="shared" si="22"/>
        <v>2</v>
      </c>
      <c r="J70" s="49">
        <v>2.2042000000000002</v>
      </c>
      <c r="K70" s="49">
        <v>0.7278</v>
      </c>
      <c r="L70" s="63">
        <f t="shared" si="23"/>
        <v>3</v>
      </c>
      <c r="M70" s="52">
        <v>15.998000000000001</v>
      </c>
      <c r="N70" s="52">
        <v>0.71199999999999997</v>
      </c>
      <c r="O70" s="42">
        <f t="shared" si="21"/>
        <v>3</v>
      </c>
      <c r="P70" s="45">
        <v>0.06</v>
      </c>
      <c r="Q70" s="45">
        <v>3.4999999999999996E-2</v>
      </c>
      <c r="R70" s="67">
        <f t="shared" si="20"/>
        <v>1</v>
      </c>
      <c r="S70" t="s">
        <v>229</v>
      </c>
      <c r="U70" s="92" t="s">
        <v>222</v>
      </c>
      <c r="V70" s="90">
        <f t="shared" si="24"/>
        <v>2017</v>
      </c>
      <c r="W70" s="91" t="str">
        <f t="shared" si="25"/>
        <v>0.70±0.45</v>
      </c>
      <c r="X70" s="91" t="str">
        <f t="shared" si="26"/>
        <v>2.20±0.73</v>
      </c>
      <c r="Y70" s="91" t="str">
        <f t="shared" si="27"/>
        <v>16.0±0.7</v>
      </c>
      <c r="Z70" s="91" t="str">
        <f t="shared" si="28"/>
        <v>0.1±0.0</v>
      </c>
      <c r="AA70" s="92" t="s">
        <v>229</v>
      </c>
    </row>
    <row r="71" spans="1:27" x14ac:dyDescent="0.2">
      <c r="A71">
        <v>69</v>
      </c>
      <c r="B71" t="s">
        <v>228</v>
      </c>
      <c r="C71" t="s">
        <v>223</v>
      </c>
      <c r="D71" s="17" t="s">
        <v>223</v>
      </c>
      <c r="E71">
        <v>2017</v>
      </c>
      <c r="F71" s="13">
        <v>13</v>
      </c>
      <c r="G71" s="49">
        <v>1.3044</v>
      </c>
      <c r="H71" s="49">
        <v>0.46910000000000002</v>
      </c>
      <c r="I71" s="63">
        <f t="shared" si="22"/>
        <v>3</v>
      </c>
      <c r="J71" s="20">
        <v>0.88460000000000005</v>
      </c>
      <c r="K71" s="20">
        <v>0.51100000000000001</v>
      </c>
      <c r="L71" s="62">
        <f t="shared" si="23"/>
        <v>1</v>
      </c>
      <c r="M71" s="52">
        <v>16.711000000000002</v>
      </c>
      <c r="N71" s="52">
        <v>1.23</v>
      </c>
      <c r="O71" s="42">
        <f t="shared" si="21"/>
        <v>3</v>
      </c>
      <c r="P71" s="45">
        <v>0.153</v>
      </c>
      <c r="Q71" s="45">
        <v>6.3E-2</v>
      </c>
      <c r="R71" s="67">
        <f t="shared" si="20"/>
        <v>1</v>
      </c>
      <c r="S71" t="s">
        <v>229</v>
      </c>
      <c r="U71" s="92" t="s">
        <v>223</v>
      </c>
      <c r="V71" s="90">
        <f t="shared" si="24"/>
        <v>2017</v>
      </c>
      <c r="W71" s="91" t="str">
        <f t="shared" si="25"/>
        <v>1.30±0.47</v>
      </c>
      <c r="X71" s="91" t="str">
        <f t="shared" si="26"/>
        <v>0.88±0.51</v>
      </c>
      <c r="Y71" s="91" t="str">
        <f t="shared" si="27"/>
        <v>16.7±1.2</v>
      </c>
      <c r="Z71" s="91" t="str">
        <f t="shared" si="28"/>
        <v>0.2±0.1</v>
      </c>
      <c r="AA71" s="92" t="s">
        <v>229</v>
      </c>
    </row>
    <row r="72" spans="1:27" x14ac:dyDescent="0.2">
      <c r="A72">
        <v>70</v>
      </c>
      <c r="B72" t="s">
        <v>228</v>
      </c>
      <c r="C72" t="s">
        <v>224</v>
      </c>
      <c r="D72" s="17" t="s">
        <v>224</v>
      </c>
      <c r="E72">
        <v>2017</v>
      </c>
      <c r="F72" s="13">
        <v>22</v>
      </c>
      <c r="G72" s="19">
        <v>0.6724</v>
      </c>
      <c r="H72" s="19">
        <v>0.13869999999999999</v>
      </c>
      <c r="I72" s="64">
        <f t="shared" si="22"/>
        <v>2</v>
      </c>
      <c r="J72" s="20">
        <v>0.89100000000000001</v>
      </c>
      <c r="K72" s="20">
        <v>0.2908</v>
      </c>
      <c r="L72" s="62">
        <f t="shared" si="23"/>
        <v>1</v>
      </c>
      <c r="M72" s="52">
        <v>12.200999999999999</v>
      </c>
      <c r="N72" s="52">
        <v>0.53900000000000003</v>
      </c>
      <c r="O72" s="53">
        <f t="shared" si="21"/>
        <v>3</v>
      </c>
      <c r="P72" s="45">
        <v>0.29899999999999999</v>
      </c>
      <c r="Q72" s="45">
        <v>0.03</v>
      </c>
      <c r="R72" s="67">
        <f t="shared" si="20"/>
        <v>1</v>
      </c>
      <c r="S72" t="s">
        <v>229</v>
      </c>
      <c r="U72" s="92" t="s">
        <v>224</v>
      </c>
      <c r="V72" s="90">
        <f t="shared" si="24"/>
        <v>2017</v>
      </c>
      <c r="W72" s="91" t="str">
        <f t="shared" si="25"/>
        <v>0.67±0.14</v>
      </c>
      <c r="X72" s="91" t="str">
        <f t="shared" si="26"/>
        <v>0.89±0.29</v>
      </c>
      <c r="Y72" s="91" t="str">
        <f t="shared" si="27"/>
        <v>12.2±0.5</v>
      </c>
      <c r="Z72" s="91" t="str">
        <f t="shared" si="28"/>
        <v>0.3±0.0</v>
      </c>
      <c r="AA72" s="92" t="s">
        <v>229</v>
      </c>
    </row>
    <row r="73" spans="1:27" x14ac:dyDescent="0.2">
      <c r="A73">
        <v>71</v>
      </c>
      <c r="B73" t="s">
        <v>228</v>
      </c>
      <c r="C73" t="s">
        <v>225</v>
      </c>
      <c r="D73" s="17" t="s">
        <v>225</v>
      </c>
      <c r="E73">
        <v>2017</v>
      </c>
      <c r="F73" s="13">
        <v>5</v>
      </c>
      <c r="G73" s="19">
        <v>0.72309999999999997</v>
      </c>
      <c r="H73" s="19">
        <v>0.38229999999999997</v>
      </c>
      <c r="I73" s="64">
        <f t="shared" si="22"/>
        <v>2</v>
      </c>
      <c r="J73" s="51">
        <v>6.4866999999999999</v>
      </c>
      <c r="K73" s="51">
        <v>4.8837000000000002</v>
      </c>
      <c r="L73" s="66">
        <f t="shared" si="23"/>
        <v>5</v>
      </c>
      <c r="M73" s="52">
        <v>14.265000000000001</v>
      </c>
      <c r="N73" s="52">
        <v>5.226</v>
      </c>
      <c r="O73" s="53">
        <f t="shared" si="21"/>
        <v>3</v>
      </c>
      <c r="P73" s="45">
        <v>0.1</v>
      </c>
      <c r="Q73" s="45">
        <v>0.14699999999999999</v>
      </c>
      <c r="R73" s="67">
        <f t="shared" si="20"/>
        <v>1</v>
      </c>
      <c r="S73" t="s">
        <v>229</v>
      </c>
      <c r="U73" s="92" t="s">
        <v>225</v>
      </c>
      <c r="V73" s="90">
        <f t="shared" si="24"/>
        <v>2017</v>
      </c>
      <c r="W73" s="91" t="str">
        <f t="shared" si="25"/>
        <v>0.72±0.38</v>
      </c>
      <c r="X73" s="91" t="str">
        <f t="shared" si="26"/>
        <v>6.49±4.88</v>
      </c>
      <c r="Y73" s="91" t="str">
        <f t="shared" si="27"/>
        <v>14.3±5.2</v>
      </c>
      <c r="Z73" s="91" t="str">
        <f t="shared" si="28"/>
        <v>0.1±0.1</v>
      </c>
      <c r="AA73" s="92" t="s">
        <v>229</v>
      </c>
    </row>
    <row r="74" spans="1:27" x14ac:dyDescent="0.2">
      <c r="A74">
        <v>72</v>
      </c>
      <c r="B74" t="s">
        <v>228</v>
      </c>
      <c r="C74" t="s">
        <v>226</v>
      </c>
      <c r="D74" s="17" t="s">
        <v>226</v>
      </c>
      <c r="E74">
        <v>2017</v>
      </c>
      <c r="F74" s="13">
        <v>14</v>
      </c>
      <c r="G74" s="49">
        <v>1.0441</v>
      </c>
      <c r="H74" s="49">
        <v>0.34770000000000001</v>
      </c>
      <c r="I74" s="63">
        <f t="shared" si="22"/>
        <v>3</v>
      </c>
      <c r="J74" s="20">
        <v>0.77929999999999999</v>
      </c>
      <c r="K74" s="20">
        <v>0.2671</v>
      </c>
      <c r="L74" s="62">
        <f t="shared" si="23"/>
        <v>1</v>
      </c>
      <c r="M74" s="52">
        <v>17.207000000000001</v>
      </c>
      <c r="N74" s="52">
        <v>2.024</v>
      </c>
      <c r="O74" s="42">
        <f t="shared" si="21"/>
        <v>3</v>
      </c>
      <c r="P74" s="45">
        <v>0.79200000000000004</v>
      </c>
      <c r="Q74" s="45">
        <v>0.26</v>
      </c>
      <c r="R74" s="67">
        <f t="shared" si="20"/>
        <v>1</v>
      </c>
      <c r="S74" t="s">
        <v>229</v>
      </c>
      <c r="U74" s="92" t="s">
        <v>226</v>
      </c>
      <c r="V74" s="90">
        <f t="shared" si="24"/>
        <v>2017</v>
      </c>
      <c r="W74" s="91" t="str">
        <f t="shared" si="25"/>
        <v>1.04±0.35</v>
      </c>
      <c r="X74" s="91" t="str">
        <f t="shared" si="26"/>
        <v>0.78±0.27</v>
      </c>
      <c r="Y74" s="91" t="str">
        <f t="shared" si="27"/>
        <v>17.2±2.0</v>
      </c>
      <c r="Z74" s="91" t="str">
        <f t="shared" si="28"/>
        <v>0.8±0.3</v>
      </c>
      <c r="AA74" s="92" t="s">
        <v>229</v>
      </c>
    </row>
    <row r="75" spans="1:27" x14ac:dyDescent="0.2">
      <c r="A75">
        <v>73</v>
      </c>
      <c r="B75" t="s">
        <v>227</v>
      </c>
      <c r="C75" t="s">
        <v>227</v>
      </c>
      <c r="D75" s="17" t="s">
        <v>217</v>
      </c>
      <c r="E75">
        <v>2017</v>
      </c>
      <c r="F75" s="13">
        <v>30</v>
      </c>
      <c r="G75" s="49">
        <v>1.3988</v>
      </c>
      <c r="H75" s="49">
        <v>0.39700000000000002</v>
      </c>
      <c r="I75" s="63">
        <f t="shared" si="22"/>
        <v>3</v>
      </c>
      <c r="J75" s="19">
        <v>1.5244</v>
      </c>
      <c r="K75" s="19">
        <v>0.35920000000000002</v>
      </c>
      <c r="L75" s="64">
        <f t="shared" si="23"/>
        <v>2</v>
      </c>
      <c r="M75" s="52">
        <v>16.067</v>
      </c>
      <c r="N75" s="52">
        <v>0.77999999999999992</v>
      </c>
      <c r="O75" s="42">
        <f t="shared" si="21"/>
        <v>3</v>
      </c>
      <c r="P75" s="45">
        <v>0.64500000000000002</v>
      </c>
      <c r="Q75" s="45">
        <v>0.16900000000000001</v>
      </c>
      <c r="R75" s="67">
        <f t="shared" si="20"/>
        <v>1</v>
      </c>
      <c r="S75" t="s">
        <v>229</v>
      </c>
      <c r="U75" s="92" t="s">
        <v>217</v>
      </c>
      <c r="V75" s="90">
        <f t="shared" si="24"/>
        <v>2017</v>
      </c>
      <c r="W75" s="91" t="str">
        <f t="shared" si="25"/>
        <v>1.40±0.40</v>
      </c>
      <c r="X75" s="91" t="str">
        <f t="shared" si="26"/>
        <v>1.52±0.36</v>
      </c>
      <c r="Y75" s="91" t="str">
        <f t="shared" si="27"/>
        <v>16.1±0.8</v>
      </c>
      <c r="Z75" s="91" t="str">
        <f t="shared" si="28"/>
        <v>0.6±0.2</v>
      </c>
      <c r="AA75" s="92" t="s">
        <v>229</v>
      </c>
    </row>
    <row r="76" spans="1:27" x14ac:dyDescent="0.2">
      <c r="A76">
        <v>74</v>
      </c>
      <c r="B76" t="s">
        <v>227</v>
      </c>
      <c r="C76" t="s">
        <v>227</v>
      </c>
      <c r="D76" s="17" t="s">
        <v>218</v>
      </c>
      <c r="E76">
        <v>2017</v>
      </c>
      <c r="F76" s="13">
        <v>19</v>
      </c>
      <c r="G76" s="49">
        <v>1.0528999999999999</v>
      </c>
      <c r="H76" s="49">
        <v>0.37530000000000002</v>
      </c>
      <c r="I76" s="63">
        <f t="shared" si="22"/>
        <v>3</v>
      </c>
      <c r="J76" s="19">
        <v>1.4044000000000001</v>
      </c>
      <c r="K76" s="19">
        <v>0.34799999999999998</v>
      </c>
      <c r="L76" s="64">
        <f t="shared" si="23"/>
        <v>2</v>
      </c>
      <c r="M76" s="52">
        <v>15.369</v>
      </c>
      <c r="N76" s="52">
        <v>1.081</v>
      </c>
      <c r="O76" s="42">
        <f t="shared" si="21"/>
        <v>3</v>
      </c>
      <c r="P76" s="45">
        <v>0.64400000000000002</v>
      </c>
      <c r="Q76" s="45">
        <v>0.1</v>
      </c>
      <c r="R76" s="67">
        <f t="shared" si="20"/>
        <v>1</v>
      </c>
      <c r="S76" t="s">
        <v>229</v>
      </c>
      <c r="U76" s="92" t="s">
        <v>218</v>
      </c>
      <c r="V76" s="90">
        <f t="shared" si="24"/>
        <v>2017</v>
      </c>
      <c r="W76" s="91" t="str">
        <f t="shared" si="25"/>
        <v>1.05±0.38</v>
      </c>
      <c r="X76" s="91" t="str">
        <f t="shared" si="26"/>
        <v>1.40±0.35</v>
      </c>
      <c r="Y76" s="91" t="str">
        <f t="shared" si="27"/>
        <v>15.4±1.1</v>
      </c>
      <c r="Z76" s="91" t="str">
        <f t="shared" si="28"/>
        <v>0.6±0.1</v>
      </c>
      <c r="AA76" s="92" t="s">
        <v>229</v>
      </c>
    </row>
    <row r="77" spans="1:27" x14ac:dyDescent="0.2">
      <c r="A77">
        <v>75</v>
      </c>
      <c r="B77" t="s">
        <v>227</v>
      </c>
      <c r="C77" t="s">
        <v>227</v>
      </c>
      <c r="D77" s="17" t="s">
        <v>219</v>
      </c>
      <c r="E77">
        <v>2017</v>
      </c>
      <c r="F77" s="13">
        <v>11</v>
      </c>
      <c r="G77" s="50">
        <v>1.7762</v>
      </c>
      <c r="H77" s="50">
        <v>0.72199999999999998</v>
      </c>
      <c r="I77" s="65">
        <f t="shared" si="22"/>
        <v>4</v>
      </c>
      <c r="J77" s="19">
        <v>1.6553</v>
      </c>
      <c r="K77" s="19">
        <v>0.64800000000000002</v>
      </c>
      <c r="L77" s="64">
        <f t="shared" si="23"/>
        <v>2</v>
      </c>
      <c r="M77" s="52">
        <v>16.772000000000002</v>
      </c>
      <c r="N77" s="52">
        <v>1.123</v>
      </c>
      <c r="O77" s="42">
        <f t="shared" si="21"/>
        <v>3</v>
      </c>
      <c r="P77" s="45">
        <v>0.64599999999999991</v>
      </c>
      <c r="Q77" s="45">
        <v>0.32399999999999995</v>
      </c>
      <c r="R77" s="67">
        <f t="shared" si="20"/>
        <v>1</v>
      </c>
      <c r="S77" t="s">
        <v>229</v>
      </c>
      <c r="U77" s="92" t="s">
        <v>219</v>
      </c>
      <c r="V77" s="90">
        <f t="shared" si="24"/>
        <v>2017</v>
      </c>
      <c r="W77" s="91" t="str">
        <f t="shared" si="25"/>
        <v>1.78±0.72</v>
      </c>
      <c r="X77" s="91" t="str">
        <f t="shared" si="26"/>
        <v>1.66±0.65</v>
      </c>
      <c r="Y77" s="91" t="str">
        <f t="shared" si="27"/>
        <v>16.8±1.1</v>
      </c>
      <c r="Z77" s="91" t="str">
        <f t="shared" si="28"/>
        <v>0.6±0.3</v>
      </c>
      <c r="AA77" s="92" t="s">
        <v>229</v>
      </c>
    </row>
  </sheetData>
  <sortState ref="A16:AA43">
    <sortCondition ref="D16:D43"/>
  </sortState>
  <mergeCells count="2">
    <mergeCell ref="G1:L1"/>
    <mergeCell ref="M1:R1"/>
  </mergeCells>
  <pageMargins left="0.7" right="0.7" top="0.75" bottom="0.75" header="0.3" footer="0.3"/>
  <pageSetup paperSize="9" orientation="portrait" horizontalDpi="0" verticalDpi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BE5DDD-7814-664D-8D08-CA03E79AD5BE}">
  <dimension ref="A1:L121"/>
  <sheetViews>
    <sheetView workbookViewId="0">
      <selection activeCell="N16" sqref="N16"/>
    </sheetView>
  </sheetViews>
  <sheetFormatPr baseColWidth="10" defaultRowHeight="16" x14ac:dyDescent="0.2"/>
  <cols>
    <col min="2" max="2" width="12.5" bestFit="1" customWidth="1"/>
    <col min="4" max="4" width="24.33203125" bestFit="1" customWidth="1"/>
    <col min="5" max="5" width="12.5" bestFit="1" customWidth="1"/>
    <col min="6" max="6" width="13.33203125" bestFit="1" customWidth="1"/>
  </cols>
  <sheetData>
    <row r="1" spans="1:12" x14ac:dyDescent="0.2">
      <c r="A1" s="6"/>
      <c r="B1" s="6"/>
      <c r="C1" s="6"/>
      <c r="D1" s="96" t="s">
        <v>26</v>
      </c>
      <c r="E1" s="96"/>
      <c r="F1" s="96"/>
      <c r="G1" s="99"/>
      <c r="H1" s="99"/>
      <c r="I1" s="99"/>
    </row>
    <row r="2" spans="1:12" x14ac:dyDescent="0.2">
      <c r="A2" s="8" t="s">
        <v>1</v>
      </c>
      <c r="B2" s="8" t="s">
        <v>2</v>
      </c>
      <c r="C2" s="8" t="s">
        <v>146</v>
      </c>
      <c r="D2" s="1" t="s">
        <v>24</v>
      </c>
      <c r="E2" s="3" t="s">
        <v>19</v>
      </c>
      <c r="F2" s="2" t="s">
        <v>20</v>
      </c>
      <c r="G2" s="9" t="s">
        <v>21</v>
      </c>
      <c r="H2" s="1" t="s">
        <v>22</v>
      </c>
      <c r="I2" s="9" t="s">
        <v>23</v>
      </c>
    </row>
    <row r="3" spans="1:12" x14ac:dyDescent="0.2">
      <c r="A3" t="str">
        <f>LEFT(D3,J3-1)</f>
        <v>AMSAM</v>
      </c>
      <c r="B3" t="str">
        <f>MID(D3,J3+1,K3-J3-1)</f>
        <v>OFU</v>
      </c>
      <c r="C3" t="str">
        <f>RIGHT(D3,(L3-K3))</f>
        <v>2015</v>
      </c>
      <c r="D3" t="s">
        <v>27</v>
      </c>
      <c r="E3" s="11">
        <v>30.652999999999999</v>
      </c>
      <c r="F3" s="11">
        <v>21.614000000000001</v>
      </c>
      <c r="G3" s="11">
        <v>10.233000000000001</v>
      </c>
      <c r="H3" s="11">
        <v>28.151</v>
      </c>
      <c r="I3" s="11">
        <v>9.3480000000000008</v>
      </c>
      <c r="J3">
        <f>FIND("_",D3)</f>
        <v>6</v>
      </c>
      <c r="K3">
        <f>FIND("_",D3,J3+1)</f>
        <v>10</v>
      </c>
      <c r="L3">
        <f>LEN(D3)</f>
        <v>14</v>
      </c>
    </row>
    <row r="4" spans="1:12" x14ac:dyDescent="0.2">
      <c r="A4" t="str">
        <f>LEFT(D4,J4-1)</f>
        <v>AMSAM</v>
      </c>
      <c r="B4" t="str">
        <f>MID(D4,J4+1,K4-J4-1)</f>
        <v>ROS</v>
      </c>
      <c r="C4" t="str">
        <f>RIGHT(D4,(L4-K4))</f>
        <v>2015</v>
      </c>
      <c r="D4" t="s">
        <v>28</v>
      </c>
      <c r="E4" s="11">
        <v>10.55</v>
      </c>
      <c r="F4" s="11">
        <v>13.867000000000001</v>
      </c>
      <c r="G4" s="11">
        <v>6.0750000000000002</v>
      </c>
      <c r="H4" s="11">
        <v>42.765000000000001</v>
      </c>
      <c r="I4" s="11">
        <v>26.742999999999999</v>
      </c>
      <c r="J4">
        <f>FIND("_",D4)</f>
        <v>6</v>
      </c>
      <c r="K4">
        <f>FIND("_",D4,J4+1)</f>
        <v>10</v>
      </c>
      <c r="L4">
        <f>LEN(D4)</f>
        <v>14</v>
      </c>
    </row>
    <row r="5" spans="1:12" x14ac:dyDescent="0.2">
      <c r="A5" t="str">
        <f t="shared" ref="A5:A68" si="0">LEFT(D5,J5-1)</f>
        <v>AMSAM</v>
      </c>
      <c r="B5" t="str">
        <f t="shared" ref="B5:B68" si="1">MID(D5,J5+1,K5-J5-1)</f>
        <v>ROSOTH</v>
      </c>
      <c r="C5" t="str">
        <f t="shared" ref="C5:C68" si="2">RIGHT(D5,(L5-K5))</f>
        <v>2015</v>
      </c>
      <c r="D5" t="s">
        <v>29</v>
      </c>
      <c r="E5" s="11">
        <v>7.0780000000000003</v>
      </c>
      <c r="F5" s="11">
        <v>3.3530000000000002</v>
      </c>
      <c r="G5" s="11">
        <v>0.55200000000000005</v>
      </c>
      <c r="H5" s="11">
        <v>54.82</v>
      </c>
      <c r="I5" s="11">
        <v>34.197000000000003</v>
      </c>
      <c r="J5">
        <f t="shared" ref="J5:J68" si="3">FIND("_",D5)</f>
        <v>6</v>
      </c>
      <c r="K5">
        <f t="shared" ref="K5:K68" si="4">FIND("_",D5,J5+1)</f>
        <v>13</v>
      </c>
      <c r="L5">
        <f t="shared" ref="L5:L68" si="5">LEN(D5)</f>
        <v>17</v>
      </c>
    </row>
    <row r="6" spans="1:12" x14ac:dyDescent="0.2">
      <c r="A6" t="str">
        <f t="shared" si="0"/>
        <v>AMSAM</v>
      </c>
      <c r="B6" t="str">
        <f t="shared" si="1"/>
        <v>ROSMPA</v>
      </c>
      <c r="C6" t="str">
        <f t="shared" si="2"/>
        <v>2015</v>
      </c>
      <c r="D6" t="s">
        <v>30</v>
      </c>
      <c r="E6" s="11">
        <v>18.504999999999999</v>
      </c>
      <c r="F6" s="11">
        <v>37.954000000000001</v>
      </c>
      <c r="G6" s="11">
        <v>18.728000000000002</v>
      </c>
      <c r="H6" s="11">
        <v>15.147</v>
      </c>
      <c r="I6" s="11">
        <v>9.6669999999999998</v>
      </c>
      <c r="J6">
        <f t="shared" si="3"/>
        <v>6</v>
      </c>
      <c r="K6">
        <f t="shared" si="4"/>
        <v>13</v>
      </c>
      <c r="L6">
        <f t="shared" si="5"/>
        <v>17</v>
      </c>
    </row>
    <row r="7" spans="1:12" x14ac:dyDescent="0.2">
      <c r="A7" t="str">
        <f t="shared" si="0"/>
        <v>AMSAM</v>
      </c>
      <c r="B7" t="str">
        <f t="shared" si="1"/>
        <v>SWA</v>
      </c>
      <c r="C7" t="str">
        <f t="shared" si="2"/>
        <v>2015</v>
      </c>
      <c r="D7" t="s">
        <v>31</v>
      </c>
      <c r="E7" s="11">
        <v>37.386000000000003</v>
      </c>
      <c r="F7" s="11">
        <v>18.152999999999999</v>
      </c>
      <c r="G7" s="11">
        <v>16.010000000000002</v>
      </c>
      <c r="H7" s="11">
        <v>20.401</v>
      </c>
      <c r="I7" s="11">
        <v>8.0510000000000002</v>
      </c>
      <c r="J7">
        <f t="shared" si="3"/>
        <v>6</v>
      </c>
      <c r="K7">
        <f t="shared" si="4"/>
        <v>10</v>
      </c>
      <c r="L7">
        <f t="shared" si="5"/>
        <v>14</v>
      </c>
    </row>
    <row r="8" spans="1:12" x14ac:dyDescent="0.2">
      <c r="A8" t="str">
        <f t="shared" si="0"/>
        <v>AMSAM</v>
      </c>
      <c r="B8" t="str">
        <f t="shared" si="1"/>
        <v>TAU</v>
      </c>
      <c r="C8" t="str">
        <f t="shared" si="2"/>
        <v>2015</v>
      </c>
      <c r="D8" t="s">
        <v>32</v>
      </c>
      <c r="E8" s="11">
        <v>31.698</v>
      </c>
      <c r="F8" s="11">
        <v>13.862</v>
      </c>
      <c r="G8" s="11">
        <v>8.8379999999999992</v>
      </c>
      <c r="H8" s="11">
        <v>37.875999999999998</v>
      </c>
      <c r="I8" s="11">
        <v>7.7270000000000003</v>
      </c>
      <c r="J8">
        <f t="shared" si="3"/>
        <v>6</v>
      </c>
      <c r="K8">
        <f t="shared" si="4"/>
        <v>10</v>
      </c>
      <c r="L8">
        <f t="shared" si="5"/>
        <v>14</v>
      </c>
    </row>
    <row r="9" spans="1:12" x14ac:dyDescent="0.2">
      <c r="A9" t="str">
        <f t="shared" si="0"/>
        <v>AMSAM</v>
      </c>
      <c r="B9" t="str">
        <f t="shared" si="1"/>
        <v>TUT</v>
      </c>
      <c r="C9" t="str">
        <f t="shared" si="2"/>
        <v>2015</v>
      </c>
      <c r="D9" t="s">
        <v>33</v>
      </c>
      <c r="E9" s="11">
        <v>23.890999999999998</v>
      </c>
      <c r="F9" s="11">
        <v>14.031000000000001</v>
      </c>
      <c r="G9" s="11">
        <v>12.349</v>
      </c>
      <c r="H9" s="11">
        <v>42.890999999999998</v>
      </c>
      <c r="I9" s="11">
        <v>6.84</v>
      </c>
      <c r="J9">
        <f t="shared" si="3"/>
        <v>6</v>
      </c>
      <c r="K9">
        <f t="shared" si="4"/>
        <v>10</v>
      </c>
      <c r="L9">
        <f t="shared" si="5"/>
        <v>14</v>
      </c>
    </row>
    <row r="10" spans="1:12" x14ac:dyDescent="0.2">
      <c r="A10" t="str">
        <f t="shared" si="0"/>
        <v>AMSAM</v>
      </c>
      <c r="B10" t="str">
        <f t="shared" si="1"/>
        <v>TUTNE2</v>
      </c>
      <c r="C10" t="str">
        <f t="shared" si="2"/>
        <v>2015</v>
      </c>
      <c r="D10" t="s">
        <v>34</v>
      </c>
      <c r="E10" s="11">
        <v>29.806000000000001</v>
      </c>
      <c r="F10" s="11">
        <v>10.135999999999999</v>
      </c>
      <c r="G10" s="11">
        <v>8.5690000000000008</v>
      </c>
      <c r="H10" s="11">
        <v>44.515000000000001</v>
      </c>
      <c r="I10" s="11">
        <v>6.9740000000000002</v>
      </c>
      <c r="J10">
        <f t="shared" si="3"/>
        <v>6</v>
      </c>
      <c r="K10">
        <f t="shared" si="4"/>
        <v>13</v>
      </c>
      <c r="L10">
        <f t="shared" si="5"/>
        <v>17</v>
      </c>
    </row>
    <row r="11" spans="1:12" x14ac:dyDescent="0.2">
      <c r="A11" t="str">
        <f t="shared" si="0"/>
        <v>AMSAM</v>
      </c>
      <c r="B11" t="str">
        <f t="shared" si="1"/>
        <v>TUTNEAB</v>
      </c>
      <c r="C11" t="str">
        <f t="shared" si="2"/>
        <v>2015</v>
      </c>
      <c r="D11" t="s">
        <v>35</v>
      </c>
      <c r="E11" s="11">
        <v>5.5529999999999999</v>
      </c>
      <c r="F11" s="11">
        <v>2.5720000000000001</v>
      </c>
      <c r="G11" s="11">
        <v>10.365</v>
      </c>
      <c r="H11" s="11">
        <v>72.667000000000002</v>
      </c>
      <c r="I11" s="11">
        <v>8.8420000000000005</v>
      </c>
      <c r="J11">
        <f t="shared" si="3"/>
        <v>6</v>
      </c>
      <c r="K11">
        <f t="shared" si="4"/>
        <v>14</v>
      </c>
      <c r="L11">
        <f t="shared" si="5"/>
        <v>18</v>
      </c>
    </row>
    <row r="12" spans="1:12" x14ac:dyDescent="0.2">
      <c r="A12" t="str">
        <f t="shared" si="0"/>
        <v>AMSAM</v>
      </c>
      <c r="B12" t="str">
        <f t="shared" si="1"/>
        <v>TUTNW</v>
      </c>
      <c r="C12" t="str">
        <f t="shared" si="2"/>
        <v>2015</v>
      </c>
      <c r="D12" t="s">
        <v>36</v>
      </c>
      <c r="E12" s="11">
        <v>23.64</v>
      </c>
      <c r="F12" s="11">
        <v>7.5049999999999999</v>
      </c>
      <c r="G12" s="11">
        <v>10.404</v>
      </c>
      <c r="H12" s="11">
        <v>51.404000000000003</v>
      </c>
      <c r="I12" s="11">
        <v>7.0460000000000003</v>
      </c>
      <c r="J12">
        <f t="shared" si="3"/>
        <v>6</v>
      </c>
      <c r="K12">
        <f t="shared" si="4"/>
        <v>12</v>
      </c>
      <c r="L12">
        <f t="shared" si="5"/>
        <v>16</v>
      </c>
    </row>
    <row r="13" spans="1:12" x14ac:dyDescent="0.2">
      <c r="A13" t="str">
        <f t="shared" si="0"/>
        <v>AMSAM</v>
      </c>
      <c r="B13" t="str">
        <f t="shared" si="1"/>
        <v>TUTSE</v>
      </c>
      <c r="C13" t="str">
        <f t="shared" si="2"/>
        <v>2015</v>
      </c>
      <c r="D13" t="s">
        <v>37</v>
      </c>
      <c r="E13" s="11">
        <v>17.141999999999999</v>
      </c>
      <c r="F13" s="11">
        <v>17.353000000000002</v>
      </c>
      <c r="G13" s="11">
        <v>16.881</v>
      </c>
      <c r="H13" s="11">
        <v>41.713000000000001</v>
      </c>
      <c r="I13" s="11">
        <v>6.9119999999999999</v>
      </c>
      <c r="J13">
        <f t="shared" si="3"/>
        <v>6</v>
      </c>
      <c r="K13">
        <f t="shared" si="4"/>
        <v>12</v>
      </c>
      <c r="L13">
        <f t="shared" si="5"/>
        <v>16</v>
      </c>
    </row>
    <row r="14" spans="1:12" x14ac:dyDescent="0.2">
      <c r="A14" t="str">
        <f t="shared" si="0"/>
        <v>AMSAM</v>
      </c>
      <c r="B14" t="str">
        <f t="shared" si="1"/>
        <v>TUTSW2</v>
      </c>
      <c r="C14" t="str">
        <f t="shared" si="2"/>
        <v>2015</v>
      </c>
      <c r="D14" t="s">
        <v>38</v>
      </c>
      <c r="E14" s="11">
        <v>34.430999999999997</v>
      </c>
      <c r="F14" s="11">
        <v>22.427</v>
      </c>
      <c r="G14" s="11">
        <v>11.378</v>
      </c>
      <c r="H14" s="11">
        <v>26.131</v>
      </c>
      <c r="I14" s="11">
        <v>5.633</v>
      </c>
      <c r="J14">
        <f t="shared" si="3"/>
        <v>6</v>
      </c>
      <c r="K14">
        <f t="shared" si="4"/>
        <v>13</v>
      </c>
      <c r="L14">
        <f t="shared" si="5"/>
        <v>17</v>
      </c>
    </row>
    <row r="15" spans="1:12" x14ac:dyDescent="0.2">
      <c r="A15" t="str">
        <f t="shared" si="0"/>
        <v>AMSAM</v>
      </c>
      <c r="B15" t="str">
        <f t="shared" si="1"/>
        <v>TUTSWFA</v>
      </c>
      <c r="C15" t="str">
        <f t="shared" si="2"/>
        <v>2015</v>
      </c>
      <c r="D15" t="s">
        <v>39</v>
      </c>
      <c r="E15" s="11">
        <v>37.54</v>
      </c>
      <c r="F15" s="11">
        <v>22.858000000000001</v>
      </c>
      <c r="G15" s="11">
        <v>10.827999999999999</v>
      </c>
      <c r="H15" s="11">
        <v>22.11</v>
      </c>
      <c r="I15" s="11">
        <v>6.6630000000000003</v>
      </c>
      <c r="J15">
        <f t="shared" si="3"/>
        <v>6</v>
      </c>
      <c r="K15">
        <f t="shared" si="4"/>
        <v>14</v>
      </c>
      <c r="L15">
        <f t="shared" si="5"/>
        <v>18</v>
      </c>
    </row>
    <row r="16" spans="1:12" x14ac:dyDescent="0.2">
      <c r="A16" t="str">
        <f t="shared" si="0"/>
        <v>CNMI</v>
      </c>
      <c r="B16" t="str">
        <f t="shared" si="1"/>
        <v>AGU</v>
      </c>
      <c r="C16" t="str">
        <f t="shared" si="2"/>
        <v>2014</v>
      </c>
      <c r="D16" t="s">
        <v>40</v>
      </c>
      <c r="E16" s="11">
        <v>13.215</v>
      </c>
      <c r="F16" s="11">
        <v>3.8889999999999998</v>
      </c>
      <c r="G16" s="11">
        <v>9.3040000000000003</v>
      </c>
      <c r="H16" s="11">
        <v>69.037999999999997</v>
      </c>
      <c r="I16" s="11">
        <v>4.5540000000000003</v>
      </c>
      <c r="J16">
        <f t="shared" si="3"/>
        <v>5</v>
      </c>
      <c r="K16">
        <f t="shared" si="4"/>
        <v>9</v>
      </c>
      <c r="L16">
        <f t="shared" si="5"/>
        <v>13</v>
      </c>
    </row>
    <row r="17" spans="1:12" x14ac:dyDescent="0.2">
      <c r="A17" t="str">
        <f t="shared" si="0"/>
        <v>CNMI</v>
      </c>
      <c r="B17" t="str">
        <f t="shared" si="1"/>
        <v>ALA</v>
      </c>
      <c r="C17" t="str">
        <f t="shared" si="2"/>
        <v>2014</v>
      </c>
      <c r="D17" t="s">
        <v>41</v>
      </c>
      <c r="E17" s="11">
        <v>10.205</v>
      </c>
      <c r="F17" s="11">
        <v>2.1280000000000001</v>
      </c>
      <c r="G17" s="11">
        <v>7.1829999999999998</v>
      </c>
      <c r="H17" s="11">
        <v>74.001999999999995</v>
      </c>
      <c r="I17" s="11">
        <v>6.4829999999999997</v>
      </c>
      <c r="J17">
        <f t="shared" si="3"/>
        <v>5</v>
      </c>
      <c r="K17">
        <f t="shared" si="4"/>
        <v>9</v>
      </c>
      <c r="L17">
        <f t="shared" si="5"/>
        <v>13</v>
      </c>
    </row>
    <row r="18" spans="1:12" x14ac:dyDescent="0.2">
      <c r="A18" t="str">
        <f t="shared" si="0"/>
        <v>CNMI</v>
      </c>
      <c r="B18" t="str">
        <f t="shared" si="1"/>
        <v>ASC</v>
      </c>
      <c r="C18" t="str">
        <f t="shared" si="2"/>
        <v>2014</v>
      </c>
      <c r="D18" t="s">
        <v>42</v>
      </c>
      <c r="E18" s="11">
        <v>17.382999999999999</v>
      </c>
      <c r="F18" s="11">
        <v>1.609</v>
      </c>
      <c r="G18" s="11">
        <v>6.4020000000000001</v>
      </c>
      <c r="H18" s="11">
        <v>62.683999999999997</v>
      </c>
      <c r="I18" s="11">
        <v>11.922000000000001</v>
      </c>
      <c r="J18">
        <f t="shared" si="3"/>
        <v>5</v>
      </c>
      <c r="K18">
        <f t="shared" si="4"/>
        <v>9</v>
      </c>
      <c r="L18">
        <f t="shared" si="5"/>
        <v>13</v>
      </c>
    </row>
    <row r="19" spans="1:12" x14ac:dyDescent="0.2">
      <c r="A19" t="str">
        <f t="shared" si="0"/>
        <v>CNMI</v>
      </c>
      <c r="B19" t="str">
        <f t="shared" si="1"/>
        <v>FDP</v>
      </c>
      <c r="C19" t="str">
        <f t="shared" si="2"/>
        <v>2014</v>
      </c>
      <c r="D19" t="s">
        <v>43</v>
      </c>
      <c r="E19" s="11">
        <v>5.758</v>
      </c>
      <c r="F19" s="11">
        <v>0.68200000000000005</v>
      </c>
      <c r="G19" s="11">
        <v>6.125</v>
      </c>
      <c r="H19" s="11">
        <v>80.233000000000004</v>
      </c>
      <c r="I19" s="11">
        <v>7.2030000000000003</v>
      </c>
      <c r="J19">
        <f t="shared" si="3"/>
        <v>5</v>
      </c>
      <c r="K19">
        <f t="shared" si="4"/>
        <v>9</v>
      </c>
      <c r="L19">
        <f t="shared" si="5"/>
        <v>13</v>
      </c>
    </row>
    <row r="20" spans="1:12" x14ac:dyDescent="0.2">
      <c r="A20" t="str">
        <f t="shared" si="0"/>
        <v>GUAM</v>
      </c>
      <c r="B20" t="str">
        <f t="shared" si="1"/>
        <v>GUA</v>
      </c>
      <c r="C20" t="str">
        <f t="shared" si="2"/>
        <v>2014</v>
      </c>
      <c r="D20" t="s">
        <v>44</v>
      </c>
      <c r="E20" s="11">
        <v>13.000999999999999</v>
      </c>
      <c r="F20" s="11">
        <v>4.3390000000000004</v>
      </c>
      <c r="G20" s="11">
        <v>14.273</v>
      </c>
      <c r="H20" s="11">
        <v>63.505000000000003</v>
      </c>
      <c r="I20" s="11">
        <v>4.8819999999999997</v>
      </c>
      <c r="J20">
        <f t="shared" si="3"/>
        <v>5</v>
      </c>
      <c r="K20">
        <f t="shared" si="4"/>
        <v>9</v>
      </c>
      <c r="L20">
        <f t="shared" si="5"/>
        <v>13</v>
      </c>
    </row>
    <row r="21" spans="1:12" x14ac:dyDescent="0.2">
      <c r="A21" t="str">
        <f t="shared" si="0"/>
        <v>GUAM</v>
      </c>
      <c r="B21" t="str">
        <f t="shared" si="1"/>
        <v>GUAEAALL</v>
      </c>
      <c r="C21" t="str">
        <f t="shared" si="2"/>
        <v>2014</v>
      </c>
      <c r="D21" t="s">
        <v>45</v>
      </c>
      <c r="E21" s="11">
        <v>11.571</v>
      </c>
      <c r="F21" s="11">
        <v>4.2149999999999999</v>
      </c>
      <c r="G21" s="11">
        <v>14.625</v>
      </c>
      <c r="H21" s="11">
        <v>65.256</v>
      </c>
      <c r="I21" s="11">
        <v>4.3319999999999999</v>
      </c>
      <c r="J21">
        <f t="shared" si="3"/>
        <v>5</v>
      </c>
      <c r="K21">
        <f t="shared" si="4"/>
        <v>14</v>
      </c>
      <c r="L21">
        <f t="shared" si="5"/>
        <v>18</v>
      </c>
    </row>
    <row r="22" spans="1:12" x14ac:dyDescent="0.2">
      <c r="A22" t="str">
        <f t="shared" si="0"/>
        <v>GUAM</v>
      </c>
      <c r="B22" t="str">
        <f t="shared" si="1"/>
        <v>GUAWEALL</v>
      </c>
      <c r="C22" t="str">
        <f t="shared" si="2"/>
        <v>2014</v>
      </c>
      <c r="D22" t="s">
        <v>46</v>
      </c>
      <c r="E22" s="11">
        <v>14.446</v>
      </c>
      <c r="F22" s="11">
        <v>4.4649999999999999</v>
      </c>
      <c r="G22" s="11">
        <v>13.917</v>
      </c>
      <c r="H22" s="11">
        <v>61.734999999999999</v>
      </c>
      <c r="I22" s="11">
        <v>5.4370000000000003</v>
      </c>
      <c r="J22">
        <f t="shared" si="3"/>
        <v>5</v>
      </c>
      <c r="K22">
        <f t="shared" si="4"/>
        <v>14</v>
      </c>
      <c r="L22">
        <f t="shared" si="5"/>
        <v>18</v>
      </c>
    </row>
    <row r="23" spans="1:12" x14ac:dyDescent="0.2">
      <c r="A23" t="str">
        <f t="shared" si="0"/>
        <v>GUAM</v>
      </c>
      <c r="B23" t="str">
        <f t="shared" si="1"/>
        <v>GUAEAOPEN</v>
      </c>
      <c r="C23" t="str">
        <f t="shared" si="2"/>
        <v>2014</v>
      </c>
      <c r="D23" t="s">
        <v>47</v>
      </c>
      <c r="E23" s="11">
        <v>10.366</v>
      </c>
      <c r="F23" s="11">
        <v>3.7719999999999998</v>
      </c>
      <c r="G23" s="11">
        <v>15.151999999999999</v>
      </c>
      <c r="H23" s="11">
        <v>65.822999999999993</v>
      </c>
      <c r="I23" s="11">
        <v>4.8869999999999996</v>
      </c>
      <c r="J23">
        <f t="shared" si="3"/>
        <v>5</v>
      </c>
      <c r="K23">
        <f t="shared" si="4"/>
        <v>15</v>
      </c>
      <c r="L23">
        <f t="shared" si="5"/>
        <v>19</v>
      </c>
    </row>
    <row r="24" spans="1:12" x14ac:dyDescent="0.2">
      <c r="A24" t="str">
        <f t="shared" si="0"/>
        <v>GUAM</v>
      </c>
      <c r="B24" t="str">
        <f t="shared" si="1"/>
        <v>GUAWEOPEN</v>
      </c>
      <c r="C24" t="str">
        <f t="shared" si="2"/>
        <v>2014</v>
      </c>
      <c r="D24" t="s">
        <v>48</v>
      </c>
      <c r="E24" s="11">
        <v>14.153</v>
      </c>
      <c r="F24" s="11">
        <v>3.855</v>
      </c>
      <c r="G24" s="11">
        <v>16.724</v>
      </c>
      <c r="H24" s="11">
        <v>58.945</v>
      </c>
      <c r="I24" s="11">
        <v>6.3220000000000001</v>
      </c>
      <c r="J24">
        <f t="shared" si="3"/>
        <v>5</v>
      </c>
      <c r="K24">
        <f t="shared" si="4"/>
        <v>15</v>
      </c>
      <c r="L24">
        <f t="shared" si="5"/>
        <v>19</v>
      </c>
    </row>
    <row r="25" spans="1:12" x14ac:dyDescent="0.2">
      <c r="A25" t="str">
        <f t="shared" si="0"/>
        <v>GUAM</v>
      </c>
      <c r="B25" t="str">
        <f t="shared" si="1"/>
        <v>GUAMPAALL</v>
      </c>
      <c r="C25" t="str">
        <f t="shared" si="2"/>
        <v>2014</v>
      </c>
      <c r="D25" t="s">
        <v>49</v>
      </c>
      <c r="E25" s="11">
        <v>14.465999999999999</v>
      </c>
      <c r="F25" s="11">
        <v>5.3979999999999997</v>
      </c>
      <c r="G25" s="11">
        <v>9.4860000000000007</v>
      </c>
      <c r="H25" s="11">
        <v>67.331999999999994</v>
      </c>
      <c r="I25" s="11">
        <v>3.319</v>
      </c>
      <c r="J25">
        <f t="shared" si="3"/>
        <v>5</v>
      </c>
      <c r="K25">
        <f t="shared" si="4"/>
        <v>15</v>
      </c>
      <c r="L25">
        <f t="shared" si="5"/>
        <v>19</v>
      </c>
    </row>
    <row r="26" spans="1:12" x14ac:dyDescent="0.2">
      <c r="A26" t="str">
        <f t="shared" si="0"/>
        <v>CNMI</v>
      </c>
      <c r="B26" t="str">
        <f t="shared" si="1"/>
        <v>GUG</v>
      </c>
      <c r="C26" t="str">
        <f t="shared" si="2"/>
        <v>2014</v>
      </c>
      <c r="D26" t="s">
        <v>50</v>
      </c>
      <c r="E26" s="11">
        <v>12.849</v>
      </c>
      <c r="F26" s="11">
        <v>7.1509999999999998</v>
      </c>
      <c r="G26" s="11">
        <v>10.548999999999999</v>
      </c>
      <c r="H26" s="11">
        <v>62.168999999999997</v>
      </c>
      <c r="I26" s="11">
        <v>7.282</v>
      </c>
      <c r="J26">
        <f t="shared" si="3"/>
        <v>5</v>
      </c>
      <c r="K26">
        <f t="shared" si="4"/>
        <v>9</v>
      </c>
      <c r="L26">
        <f t="shared" si="5"/>
        <v>13</v>
      </c>
    </row>
    <row r="27" spans="1:12" x14ac:dyDescent="0.2">
      <c r="A27" t="str">
        <f t="shared" si="0"/>
        <v>CNMI</v>
      </c>
      <c r="B27" t="str">
        <f t="shared" si="1"/>
        <v>MAU</v>
      </c>
      <c r="C27" t="str">
        <f t="shared" si="2"/>
        <v>2014</v>
      </c>
      <c r="D27" t="s">
        <v>51</v>
      </c>
      <c r="E27" s="11">
        <v>25.216999999999999</v>
      </c>
      <c r="F27" s="11">
        <v>3.653</v>
      </c>
      <c r="G27" s="11">
        <v>12.18</v>
      </c>
      <c r="H27" s="11">
        <v>49.814</v>
      </c>
      <c r="I27" s="11">
        <v>9.1349999999999998</v>
      </c>
      <c r="J27">
        <f t="shared" si="3"/>
        <v>5</v>
      </c>
      <c r="K27">
        <f t="shared" si="4"/>
        <v>9</v>
      </c>
      <c r="L27">
        <f t="shared" si="5"/>
        <v>13</v>
      </c>
    </row>
    <row r="28" spans="1:12" x14ac:dyDescent="0.2">
      <c r="A28" t="str">
        <f t="shared" si="0"/>
        <v>CNMI</v>
      </c>
      <c r="B28" t="str">
        <f t="shared" si="1"/>
        <v>PAG</v>
      </c>
      <c r="C28" t="str">
        <f t="shared" si="2"/>
        <v>2014</v>
      </c>
      <c r="D28" t="s">
        <v>52</v>
      </c>
      <c r="E28" s="11">
        <v>10.775</v>
      </c>
      <c r="F28" s="11">
        <v>2.2429999999999999</v>
      </c>
      <c r="G28" s="11">
        <v>14.97</v>
      </c>
      <c r="H28" s="11">
        <v>63.762</v>
      </c>
      <c r="I28" s="11">
        <v>8.25</v>
      </c>
      <c r="J28">
        <f t="shared" si="3"/>
        <v>5</v>
      </c>
      <c r="K28">
        <f t="shared" si="4"/>
        <v>9</v>
      </c>
      <c r="L28">
        <f t="shared" si="5"/>
        <v>13</v>
      </c>
    </row>
    <row r="29" spans="1:12" x14ac:dyDescent="0.2">
      <c r="A29" t="str">
        <f t="shared" si="0"/>
        <v>CNMI</v>
      </c>
      <c r="B29" t="str">
        <f t="shared" si="1"/>
        <v>ROT</v>
      </c>
      <c r="C29" t="str">
        <f t="shared" si="2"/>
        <v>2014</v>
      </c>
      <c r="D29" t="s">
        <v>53</v>
      </c>
      <c r="E29" s="11">
        <v>6.548</v>
      </c>
      <c r="F29" s="11">
        <v>4.2869999999999999</v>
      </c>
      <c r="G29" s="11">
        <v>9.2260000000000009</v>
      </c>
      <c r="H29" s="11">
        <v>73.793999999999997</v>
      </c>
      <c r="I29" s="11">
        <v>6.1449999999999996</v>
      </c>
      <c r="J29">
        <f t="shared" si="3"/>
        <v>5</v>
      </c>
      <c r="K29">
        <f t="shared" si="4"/>
        <v>9</v>
      </c>
      <c r="L29">
        <f t="shared" si="5"/>
        <v>13</v>
      </c>
    </row>
    <row r="30" spans="1:12" x14ac:dyDescent="0.2">
      <c r="A30" t="str">
        <f t="shared" si="0"/>
        <v>CNMI</v>
      </c>
      <c r="B30" t="str">
        <f t="shared" si="1"/>
        <v>SAI</v>
      </c>
      <c r="C30" t="str">
        <f t="shared" si="2"/>
        <v>2014</v>
      </c>
      <c r="D30" t="s">
        <v>54</v>
      </c>
      <c r="E30" s="11">
        <v>15.86</v>
      </c>
      <c r="F30" s="11">
        <v>4.0730000000000004</v>
      </c>
      <c r="G30" s="11">
        <v>7.726</v>
      </c>
      <c r="H30" s="11">
        <v>67.441999999999993</v>
      </c>
      <c r="I30" s="11">
        <v>4.9000000000000004</v>
      </c>
      <c r="J30">
        <f t="shared" si="3"/>
        <v>5</v>
      </c>
      <c r="K30">
        <f t="shared" si="4"/>
        <v>9</v>
      </c>
      <c r="L30">
        <f t="shared" si="5"/>
        <v>13</v>
      </c>
    </row>
    <row r="31" spans="1:12" x14ac:dyDescent="0.2">
      <c r="A31" t="str">
        <f t="shared" si="0"/>
        <v>CNMI</v>
      </c>
      <c r="B31" t="str">
        <f t="shared" si="1"/>
        <v>SAR</v>
      </c>
      <c r="C31" t="str">
        <f t="shared" si="2"/>
        <v>2014</v>
      </c>
      <c r="D31" t="s">
        <v>55</v>
      </c>
      <c r="E31" s="11">
        <v>6.976</v>
      </c>
      <c r="F31" s="11">
        <v>2.4209999999999998</v>
      </c>
      <c r="G31" s="11">
        <v>7.4560000000000004</v>
      </c>
      <c r="H31" s="11">
        <v>71.295000000000002</v>
      </c>
      <c r="I31" s="11">
        <v>11.852</v>
      </c>
      <c r="J31">
        <f t="shared" si="3"/>
        <v>5</v>
      </c>
      <c r="K31">
        <f t="shared" si="4"/>
        <v>9</v>
      </c>
      <c r="L31">
        <f t="shared" si="5"/>
        <v>13</v>
      </c>
    </row>
    <row r="32" spans="1:12" x14ac:dyDescent="0.2">
      <c r="A32" t="str">
        <f t="shared" si="0"/>
        <v>CNMI</v>
      </c>
      <c r="B32" t="str">
        <f t="shared" si="1"/>
        <v>TIN</v>
      </c>
      <c r="C32" t="str">
        <f t="shared" si="2"/>
        <v>2014</v>
      </c>
      <c r="D32" t="s">
        <v>56</v>
      </c>
      <c r="E32" s="11">
        <v>12.583</v>
      </c>
      <c r="F32" s="11">
        <v>2.3620000000000001</v>
      </c>
      <c r="G32" s="11">
        <v>9.343</v>
      </c>
      <c r="H32" s="11">
        <v>70.111999999999995</v>
      </c>
      <c r="I32" s="11">
        <v>5.601</v>
      </c>
      <c r="J32">
        <f t="shared" si="3"/>
        <v>5</v>
      </c>
      <c r="K32">
        <f t="shared" si="4"/>
        <v>9</v>
      </c>
      <c r="L32">
        <f t="shared" si="5"/>
        <v>13</v>
      </c>
    </row>
    <row r="33" spans="1:12" x14ac:dyDescent="0.2">
      <c r="A33" t="str">
        <f t="shared" si="0"/>
        <v>PRIA</v>
      </c>
      <c r="B33" t="str">
        <f t="shared" si="1"/>
        <v>BAK</v>
      </c>
      <c r="C33" t="str">
        <f t="shared" si="2"/>
        <v>1415</v>
      </c>
      <c r="D33" t="s">
        <v>57</v>
      </c>
      <c r="E33" s="11">
        <v>25.992999999999999</v>
      </c>
      <c r="F33" s="11">
        <v>25.683</v>
      </c>
      <c r="G33" s="11">
        <v>15.635</v>
      </c>
      <c r="H33" s="11">
        <v>24.533999999999999</v>
      </c>
      <c r="I33" s="11">
        <v>8.1539999999999999</v>
      </c>
      <c r="J33">
        <f t="shared" si="3"/>
        <v>5</v>
      </c>
      <c r="K33">
        <f t="shared" si="4"/>
        <v>9</v>
      </c>
      <c r="L33">
        <f t="shared" si="5"/>
        <v>13</v>
      </c>
    </row>
    <row r="34" spans="1:12" x14ac:dyDescent="0.2">
      <c r="A34" t="str">
        <f t="shared" si="0"/>
        <v>PRIA</v>
      </c>
      <c r="B34" t="str">
        <f t="shared" si="1"/>
        <v>HOW</v>
      </c>
      <c r="C34" t="str">
        <f t="shared" si="2"/>
        <v>1415</v>
      </c>
      <c r="D34" t="s">
        <v>58</v>
      </c>
      <c r="E34" s="11">
        <v>23.704000000000001</v>
      </c>
      <c r="F34" s="11">
        <v>28.14</v>
      </c>
      <c r="G34" s="11">
        <v>14.826000000000001</v>
      </c>
      <c r="H34" s="11">
        <v>24.456</v>
      </c>
      <c r="I34" s="11">
        <v>8.8740000000000006</v>
      </c>
      <c r="J34">
        <f t="shared" si="3"/>
        <v>5</v>
      </c>
      <c r="K34">
        <f t="shared" si="4"/>
        <v>9</v>
      </c>
      <c r="L34">
        <f t="shared" si="5"/>
        <v>13</v>
      </c>
    </row>
    <row r="35" spans="1:12" x14ac:dyDescent="0.2">
      <c r="A35" t="str">
        <f t="shared" si="0"/>
        <v>PRIA</v>
      </c>
      <c r="B35" t="str">
        <f t="shared" si="1"/>
        <v>JAR</v>
      </c>
      <c r="C35" t="str">
        <f t="shared" si="2"/>
        <v>1415</v>
      </c>
      <c r="D35" t="s">
        <v>59</v>
      </c>
      <c r="E35" s="11">
        <v>16.745999999999999</v>
      </c>
      <c r="F35" s="11">
        <v>26.07</v>
      </c>
      <c r="G35" s="11">
        <v>24.931000000000001</v>
      </c>
      <c r="H35" s="11">
        <v>26.492000000000001</v>
      </c>
      <c r="I35" s="11">
        <v>5.7619999999999996</v>
      </c>
      <c r="J35">
        <f t="shared" si="3"/>
        <v>5</v>
      </c>
      <c r="K35">
        <f t="shared" si="4"/>
        <v>9</v>
      </c>
      <c r="L35">
        <f t="shared" si="5"/>
        <v>13</v>
      </c>
    </row>
    <row r="36" spans="1:12" x14ac:dyDescent="0.2">
      <c r="A36" t="str">
        <f t="shared" si="0"/>
        <v>PRIA</v>
      </c>
      <c r="B36" t="str">
        <f t="shared" si="1"/>
        <v>JOHFRF</v>
      </c>
      <c r="C36" t="str">
        <f t="shared" si="2"/>
        <v>1415</v>
      </c>
      <c r="D36" t="s">
        <v>60</v>
      </c>
      <c r="E36" s="11">
        <v>5.226</v>
      </c>
      <c r="F36" s="11">
        <v>21.771000000000001</v>
      </c>
      <c r="G36" s="11">
        <v>10.522</v>
      </c>
      <c r="H36" s="11">
        <v>54.344999999999999</v>
      </c>
      <c r="I36" s="11">
        <v>8.1349999999999998</v>
      </c>
      <c r="J36">
        <f t="shared" si="3"/>
        <v>5</v>
      </c>
      <c r="K36">
        <f t="shared" si="4"/>
        <v>12</v>
      </c>
      <c r="L36">
        <f t="shared" si="5"/>
        <v>16</v>
      </c>
    </row>
    <row r="37" spans="1:12" x14ac:dyDescent="0.2">
      <c r="A37" t="str">
        <f t="shared" si="0"/>
        <v>PRIA</v>
      </c>
      <c r="B37" t="str">
        <f t="shared" si="1"/>
        <v>KINFRF</v>
      </c>
      <c r="C37" t="str">
        <f t="shared" si="2"/>
        <v>1415</v>
      </c>
      <c r="D37" t="s">
        <v>61</v>
      </c>
      <c r="E37" s="11">
        <v>34.896999999999998</v>
      </c>
      <c r="F37" s="11">
        <v>12.925000000000001</v>
      </c>
      <c r="G37" s="11">
        <v>9.0890000000000004</v>
      </c>
      <c r="H37" s="11">
        <v>24.776</v>
      </c>
      <c r="I37" s="11">
        <v>18.434000000000001</v>
      </c>
      <c r="J37">
        <f t="shared" si="3"/>
        <v>5</v>
      </c>
      <c r="K37">
        <f t="shared" si="4"/>
        <v>12</v>
      </c>
      <c r="L37">
        <f t="shared" si="5"/>
        <v>16</v>
      </c>
    </row>
    <row r="38" spans="1:12" x14ac:dyDescent="0.2">
      <c r="A38" t="str">
        <f t="shared" si="0"/>
        <v>PRIA</v>
      </c>
      <c r="B38" t="str">
        <f t="shared" si="1"/>
        <v>PAL</v>
      </c>
      <c r="C38" t="str">
        <f t="shared" si="2"/>
        <v>1415</v>
      </c>
      <c r="D38" t="s">
        <v>62</v>
      </c>
      <c r="E38" s="11">
        <v>28.437999999999999</v>
      </c>
      <c r="F38" s="11">
        <v>18.866</v>
      </c>
      <c r="G38" s="11">
        <v>12.877000000000001</v>
      </c>
      <c r="H38" s="11">
        <v>24.43</v>
      </c>
      <c r="I38" s="11">
        <v>15.388999999999999</v>
      </c>
      <c r="J38">
        <f t="shared" si="3"/>
        <v>5</v>
      </c>
      <c r="K38">
        <f t="shared" si="4"/>
        <v>9</v>
      </c>
      <c r="L38">
        <f t="shared" si="5"/>
        <v>13</v>
      </c>
    </row>
    <row r="39" spans="1:12" x14ac:dyDescent="0.2">
      <c r="A39" t="str">
        <f t="shared" si="0"/>
        <v>PRIA</v>
      </c>
      <c r="B39" t="str">
        <f t="shared" si="1"/>
        <v>WAK</v>
      </c>
      <c r="C39" t="str">
        <f t="shared" si="2"/>
        <v>1415</v>
      </c>
      <c r="D39" t="s">
        <v>63</v>
      </c>
      <c r="E39" s="11">
        <v>20.484999999999999</v>
      </c>
      <c r="F39" s="11">
        <v>9.8480000000000008</v>
      </c>
      <c r="G39" s="11">
        <v>13.863</v>
      </c>
      <c r="H39" s="11">
        <v>52.524000000000001</v>
      </c>
      <c r="I39" s="11">
        <v>3.2810000000000001</v>
      </c>
      <c r="J39">
        <f t="shared" si="3"/>
        <v>5</v>
      </c>
      <c r="K39">
        <f t="shared" si="4"/>
        <v>9</v>
      </c>
      <c r="L39">
        <f t="shared" si="5"/>
        <v>13</v>
      </c>
    </row>
    <row r="40" spans="1:12" x14ac:dyDescent="0.2">
      <c r="A40" t="str">
        <f t="shared" si="0"/>
        <v>PRIA</v>
      </c>
      <c r="B40" t="str">
        <f t="shared" si="1"/>
        <v>JAR</v>
      </c>
      <c r="C40" t="str">
        <f t="shared" si="2"/>
        <v>2016</v>
      </c>
      <c r="D40" t="s">
        <v>64</v>
      </c>
      <c r="E40" s="11">
        <v>0.28399999999999997</v>
      </c>
      <c r="F40" s="11">
        <v>17.902999999999999</v>
      </c>
      <c r="G40" s="11">
        <v>55.354999999999997</v>
      </c>
      <c r="H40" s="11">
        <v>24.248000000000001</v>
      </c>
      <c r="I40" s="11">
        <v>2.2090000000000001</v>
      </c>
      <c r="J40">
        <f t="shared" si="3"/>
        <v>5</v>
      </c>
      <c r="K40">
        <f t="shared" si="4"/>
        <v>9</v>
      </c>
      <c r="L40">
        <f t="shared" si="5"/>
        <v>13</v>
      </c>
    </row>
    <row r="41" spans="1:12" x14ac:dyDescent="0.2">
      <c r="A41" t="str">
        <f t="shared" si="0"/>
        <v>MHI</v>
      </c>
      <c r="B41" t="str">
        <f t="shared" si="1"/>
        <v>HAW</v>
      </c>
      <c r="C41" t="str">
        <f t="shared" si="2"/>
        <v>2013</v>
      </c>
      <c r="D41" t="s">
        <v>65</v>
      </c>
      <c r="E41" s="11">
        <v>20.797000000000001</v>
      </c>
      <c r="F41" s="11">
        <v>8.202</v>
      </c>
      <c r="G41" s="11">
        <v>2.6720000000000002</v>
      </c>
      <c r="H41" s="11">
        <v>62.008000000000003</v>
      </c>
      <c r="I41" s="11">
        <v>6.3209999999999997</v>
      </c>
      <c r="J41">
        <f t="shared" si="3"/>
        <v>4</v>
      </c>
      <c r="K41">
        <f t="shared" si="4"/>
        <v>8</v>
      </c>
      <c r="L41">
        <f t="shared" si="5"/>
        <v>12</v>
      </c>
    </row>
    <row r="42" spans="1:12" x14ac:dyDescent="0.2">
      <c r="A42" t="str">
        <f t="shared" si="0"/>
        <v>MHI</v>
      </c>
      <c r="B42" t="str">
        <f t="shared" si="1"/>
        <v>KAU</v>
      </c>
      <c r="C42" t="str">
        <f t="shared" si="2"/>
        <v>2013</v>
      </c>
      <c r="D42" t="s">
        <v>66</v>
      </c>
      <c r="E42" s="11">
        <v>4.8899999999999997</v>
      </c>
      <c r="F42" s="11">
        <v>1.92</v>
      </c>
      <c r="G42" s="11">
        <v>2.0030000000000001</v>
      </c>
      <c r="H42" s="11">
        <v>85.593000000000004</v>
      </c>
      <c r="I42" s="11">
        <v>5.5940000000000003</v>
      </c>
      <c r="J42">
        <f t="shared" si="3"/>
        <v>4</v>
      </c>
      <c r="K42">
        <f t="shared" si="4"/>
        <v>8</v>
      </c>
      <c r="L42">
        <f t="shared" si="5"/>
        <v>12</v>
      </c>
    </row>
    <row r="43" spans="1:12" x14ac:dyDescent="0.2">
      <c r="A43" t="str">
        <f t="shared" si="0"/>
        <v>MHI</v>
      </c>
      <c r="B43" t="str">
        <f t="shared" si="1"/>
        <v>LAN</v>
      </c>
      <c r="C43" t="str">
        <f t="shared" si="2"/>
        <v>2013</v>
      </c>
      <c r="D43" t="s">
        <v>67</v>
      </c>
      <c r="E43" s="11">
        <v>15.648</v>
      </c>
      <c r="F43" s="11">
        <v>1.889</v>
      </c>
      <c r="G43" s="11">
        <v>8.141</v>
      </c>
      <c r="H43" s="11">
        <v>64.981999999999999</v>
      </c>
      <c r="I43" s="11">
        <v>9.34</v>
      </c>
      <c r="J43">
        <f t="shared" si="3"/>
        <v>4</v>
      </c>
      <c r="K43">
        <f t="shared" si="4"/>
        <v>8</v>
      </c>
      <c r="L43">
        <f t="shared" si="5"/>
        <v>12</v>
      </c>
    </row>
    <row r="44" spans="1:12" x14ac:dyDescent="0.2">
      <c r="A44" t="str">
        <f t="shared" si="0"/>
        <v>MHI</v>
      </c>
      <c r="B44" t="str">
        <f t="shared" si="1"/>
        <v>MAI</v>
      </c>
      <c r="C44" t="str">
        <f t="shared" si="2"/>
        <v>2013</v>
      </c>
      <c r="D44" t="s">
        <v>68</v>
      </c>
      <c r="E44" s="11">
        <v>18.416</v>
      </c>
      <c r="F44" s="11">
        <v>2.0110000000000001</v>
      </c>
      <c r="G44" s="11">
        <v>4.2859999999999996</v>
      </c>
      <c r="H44" s="11">
        <v>67.894999999999996</v>
      </c>
      <c r="I44" s="11">
        <v>7.3920000000000003</v>
      </c>
      <c r="J44">
        <f t="shared" si="3"/>
        <v>4</v>
      </c>
      <c r="K44">
        <f t="shared" si="4"/>
        <v>8</v>
      </c>
      <c r="L44">
        <f t="shared" si="5"/>
        <v>12</v>
      </c>
    </row>
    <row r="45" spans="1:12" x14ac:dyDescent="0.2">
      <c r="A45" t="str">
        <f t="shared" si="0"/>
        <v>MHI</v>
      </c>
      <c r="B45" t="str">
        <f t="shared" si="1"/>
        <v>MOL</v>
      </c>
      <c r="C45" t="str">
        <f t="shared" si="2"/>
        <v>2013</v>
      </c>
      <c r="D45" t="s">
        <v>69</v>
      </c>
      <c r="E45" s="11">
        <v>16.276</v>
      </c>
      <c r="F45" s="11">
        <v>1.4990000000000001</v>
      </c>
      <c r="G45" s="11">
        <v>3.3359999999999999</v>
      </c>
      <c r="H45" s="11">
        <v>69.144000000000005</v>
      </c>
      <c r="I45" s="11">
        <v>9.7439999999999998</v>
      </c>
      <c r="J45">
        <f t="shared" si="3"/>
        <v>4</v>
      </c>
      <c r="K45">
        <f t="shared" si="4"/>
        <v>8</v>
      </c>
      <c r="L45">
        <f t="shared" si="5"/>
        <v>12</v>
      </c>
    </row>
    <row r="46" spans="1:12" x14ac:dyDescent="0.2">
      <c r="A46" t="str">
        <f t="shared" si="0"/>
        <v>MHI</v>
      </c>
      <c r="B46" t="str">
        <f t="shared" si="1"/>
        <v>NII</v>
      </c>
      <c r="C46" t="str">
        <f t="shared" si="2"/>
        <v>2013</v>
      </c>
      <c r="D46" t="s">
        <v>70</v>
      </c>
      <c r="E46" s="11">
        <v>1.9450000000000001</v>
      </c>
      <c r="F46" s="11">
        <v>2.5070000000000001</v>
      </c>
      <c r="G46" s="11">
        <v>1.6739999999999999</v>
      </c>
      <c r="H46" s="11">
        <v>89.888999999999996</v>
      </c>
      <c r="I46" s="11">
        <v>3.984</v>
      </c>
      <c r="J46">
        <f t="shared" si="3"/>
        <v>4</v>
      </c>
      <c r="K46">
        <f t="shared" si="4"/>
        <v>8</v>
      </c>
      <c r="L46">
        <f t="shared" si="5"/>
        <v>12</v>
      </c>
    </row>
    <row r="47" spans="1:12" x14ac:dyDescent="0.2">
      <c r="A47" t="str">
        <f t="shared" si="0"/>
        <v>MHI</v>
      </c>
      <c r="B47" t="str">
        <f t="shared" si="1"/>
        <v>OAH</v>
      </c>
      <c r="C47" t="str">
        <f t="shared" si="2"/>
        <v>2013</v>
      </c>
      <c r="D47" t="s">
        <v>71</v>
      </c>
      <c r="E47" s="11">
        <v>9.1679999999999993</v>
      </c>
      <c r="F47" s="11">
        <v>1.504</v>
      </c>
      <c r="G47" s="11">
        <v>7.8639999999999999</v>
      </c>
      <c r="H47" s="11">
        <v>73.540999999999997</v>
      </c>
      <c r="I47" s="11">
        <v>7.9219999999999997</v>
      </c>
      <c r="J47">
        <f t="shared" si="3"/>
        <v>4</v>
      </c>
      <c r="K47">
        <f t="shared" si="4"/>
        <v>8</v>
      </c>
      <c r="L47">
        <f t="shared" si="5"/>
        <v>12</v>
      </c>
    </row>
    <row r="48" spans="1:12" x14ac:dyDescent="0.2">
      <c r="A48" t="str">
        <f t="shared" si="0"/>
        <v>MHI</v>
      </c>
      <c r="B48" t="str">
        <f t="shared" si="1"/>
        <v>HAWCM</v>
      </c>
      <c r="C48" t="str">
        <f t="shared" si="2"/>
        <v>2013</v>
      </c>
      <c r="D48" t="s">
        <v>72</v>
      </c>
      <c r="E48" s="11">
        <v>15.956</v>
      </c>
      <c r="F48" s="11">
        <v>7.76</v>
      </c>
      <c r="G48" s="11">
        <v>3.21</v>
      </c>
      <c r="H48" s="11">
        <v>67.194999999999993</v>
      </c>
      <c r="I48" s="11">
        <v>5.8789999999999996</v>
      </c>
      <c r="J48">
        <f t="shared" si="3"/>
        <v>4</v>
      </c>
      <c r="K48">
        <f t="shared" si="4"/>
        <v>10</v>
      </c>
      <c r="L48">
        <f t="shared" si="5"/>
        <v>14</v>
      </c>
    </row>
    <row r="49" spans="1:12" x14ac:dyDescent="0.2">
      <c r="A49" t="str">
        <f t="shared" si="0"/>
        <v>MHI</v>
      </c>
      <c r="B49" t="str">
        <f t="shared" si="1"/>
        <v>HAWCR</v>
      </c>
      <c r="C49" t="str">
        <f t="shared" si="2"/>
        <v>2013</v>
      </c>
      <c r="D49" t="s">
        <v>73</v>
      </c>
      <c r="E49" s="11">
        <v>30.19</v>
      </c>
      <c r="F49" s="11">
        <v>9.0579999999999998</v>
      </c>
      <c r="G49" s="11">
        <v>1.63</v>
      </c>
      <c r="H49" s="11">
        <v>51.945</v>
      </c>
      <c r="I49" s="11">
        <v>7.1760000000000002</v>
      </c>
      <c r="J49">
        <f t="shared" si="3"/>
        <v>4</v>
      </c>
      <c r="K49">
        <f t="shared" si="4"/>
        <v>10</v>
      </c>
      <c r="L49">
        <f t="shared" si="5"/>
        <v>14</v>
      </c>
    </row>
    <row r="50" spans="1:12" x14ac:dyDescent="0.2">
      <c r="A50" t="str">
        <f t="shared" si="0"/>
        <v>MHI</v>
      </c>
      <c r="B50" t="str">
        <f t="shared" si="1"/>
        <v>LANCMSO</v>
      </c>
      <c r="C50" t="str">
        <f t="shared" si="2"/>
        <v>2013</v>
      </c>
      <c r="D50" t="s">
        <v>74</v>
      </c>
      <c r="E50" s="11">
        <v>19.567</v>
      </c>
      <c r="F50" s="11">
        <v>1.909</v>
      </c>
      <c r="G50" s="11">
        <v>4.8150000000000004</v>
      </c>
      <c r="H50" s="11">
        <v>65.003</v>
      </c>
      <c r="I50" s="11">
        <v>8.7059999999999995</v>
      </c>
      <c r="J50">
        <f t="shared" si="3"/>
        <v>4</v>
      </c>
      <c r="K50">
        <f t="shared" si="4"/>
        <v>12</v>
      </c>
      <c r="L50">
        <f t="shared" si="5"/>
        <v>16</v>
      </c>
    </row>
    <row r="51" spans="1:12" x14ac:dyDescent="0.2">
      <c r="A51" t="str">
        <f t="shared" si="0"/>
        <v>MHI</v>
      </c>
      <c r="B51" t="str">
        <f t="shared" si="1"/>
        <v>LANCRNO</v>
      </c>
      <c r="C51" t="str">
        <f t="shared" si="2"/>
        <v>2013</v>
      </c>
      <c r="D51" t="s">
        <v>75</v>
      </c>
      <c r="E51" s="11">
        <v>11.837999999999999</v>
      </c>
      <c r="F51" s="11">
        <v>1.87</v>
      </c>
      <c r="G51" s="11">
        <v>11.375</v>
      </c>
      <c r="H51" s="11">
        <v>64.960999999999999</v>
      </c>
      <c r="I51" s="11">
        <v>9.9550000000000001</v>
      </c>
      <c r="J51">
        <f t="shared" si="3"/>
        <v>4</v>
      </c>
      <c r="K51">
        <f t="shared" si="4"/>
        <v>12</v>
      </c>
      <c r="L51">
        <f t="shared" si="5"/>
        <v>16</v>
      </c>
    </row>
    <row r="52" spans="1:12" x14ac:dyDescent="0.2">
      <c r="A52" t="str">
        <f t="shared" si="0"/>
        <v>MHI</v>
      </c>
      <c r="B52" t="str">
        <f t="shared" si="1"/>
        <v>KAUSIEA</v>
      </c>
      <c r="C52" t="str">
        <f t="shared" si="2"/>
        <v>2013</v>
      </c>
      <c r="D52" t="s">
        <v>76</v>
      </c>
      <c r="E52" s="11">
        <v>5.6749999999999998</v>
      </c>
      <c r="F52" s="11">
        <v>2.363</v>
      </c>
      <c r="G52" s="11">
        <v>1.639</v>
      </c>
      <c r="H52" s="11">
        <v>84.694000000000003</v>
      </c>
      <c r="I52" s="11">
        <v>5.6289999999999996</v>
      </c>
      <c r="J52">
        <f t="shared" si="3"/>
        <v>4</v>
      </c>
      <c r="K52">
        <f t="shared" si="4"/>
        <v>12</v>
      </c>
      <c r="L52">
        <f t="shared" si="5"/>
        <v>16</v>
      </c>
    </row>
    <row r="53" spans="1:12" s="10" customFormat="1" x14ac:dyDescent="0.2">
      <c r="A53" t="str">
        <f t="shared" si="0"/>
        <v>MHI</v>
      </c>
      <c r="B53" t="str">
        <f t="shared" si="1"/>
        <v>KAUSINA</v>
      </c>
      <c r="C53" t="str">
        <f t="shared" si="2"/>
        <v>2013</v>
      </c>
      <c r="D53" s="10" t="s">
        <v>77</v>
      </c>
      <c r="E53" s="12">
        <v>3.5129999999999999</v>
      </c>
      <c r="F53" s="12">
        <v>1.143</v>
      </c>
      <c r="G53" s="12">
        <v>2.641</v>
      </c>
      <c r="H53" s="12">
        <v>87.168000000000006</v>
      </c>
      <c r="I53" s="12">
        <v>5.5359999999999996</v>
      </c>
      <c r="J53">
        <f t="shared" si="3"/>
        <v>4</v>
      </c>
      <c r="K53">
        <f t="shared" si="4"/>
        <v>12</v>
      </c>
      <c r="L53">
        <f t="shared" si="5"/>
        <v>16</v>
      </c>
    </row>
    <row r="54" spans="1:12" s="10" customFormat="1" x14ac:dyDescent="0.2">
      <c r="A54" t="str">
        <f t="shared" si="0"/>
        <v>MHI</v>
      </c>
      <c r="B54" t="str">
        <f t="shared" si="1"/>
        <v>MAICMKI</v>
      </c>
      <c r="C54" t="str">
        <f t="shared" si="2"/>
        <v>2013</v>
      </c>
      <c r="D54" s="10" t="s">
        <v>78</v>
      </c>
      <c r="E54" s="12">
        <v>36.429000000000002</v>
      </c>
      <c r="F54" s="12">
        <v>2.62</v>
      </c>
      <c r="G54" s="12">
        <v>1.472</v>
      </c>
      <c r="H54" s="12">
        <v>51.634</v>
      </c>
      <c r="I54" s="12">
        <v>7.8449999999999998</v>
      </c>
      <c r="J54">
        <f t="shared" si="3"/>
        <v>4</v>
      </c>
      <c r="K54">
        <f t="shared" si="4"/>
        <v>12</v>
      </c>
      <c r="L54">
        <f t="shared" si="5"/>
        <v>16</v>
      </c>
    </row>
    <row r="55" spans="1:12" s="10" customFormat="1" x14ac:dyDescent="0.2">
      <c r="A55" t="str">
        <f t="shared" si="0"/>
        <v>MHI</v>
      </c>
      <c r="B55" t="str">
        <f t="shared" si="1"/>
        <v>MAICMNE</v>
      </c>
      <c r="C55" t="str">
        <f t="shared" si="2"/>
        <v>2013</v>
      </c>
      <c r="D55" s="10" t="s">
        <v>79</v>
      </c>
      <c r="E55" s="12">
        <v>5.0519999999999996</v>
      </c>
      <c r="F55" s="12">
        <v>1.7869999999999999</v>
      </c>
      <c r="G55" s="12">
        <v>6.8259999999999996</v>
      </c>
      <c r="H55" s="12">
        <v>80.177999999999997</v>
      </c>
      <c r="I55" s="12">
        <v>6.157</v>
      </c>
      <c r="J55">
        <f t="shared" si="3"/>
        <v>4</v>
      </c>
      <c r="K55">
        <f t="shared" si="4"/>
        <v>12</v>
      </c>
      <c r="L55">
        <f t="shared" si="5"/>
        <v>16</v>
      </c>
    </row>
    <row r="56" spans="1:12" s="10" customFormat="1" x14ac:dyDescent="0.2">
      <c r="A56" t="str">
        <f t="shared" si="0"/>
        <v>MHI</v>
      </c>
      <c r="B56" t="str">
        <f t="shared" si="1"/>
        <v>MAISILA</v>
      </c>
      <c r="C56" t="str">
        <f t="shared" si="2"/>
        <v>2013</v>
      </c>
      <c r="D56" s="10" t="s">
        <v>80</v>
      </c>
      <c r="E56" s="12">
        <v>16.047999999999998</v>
      </c>
      <c r="F56" s="12">
        <v>0.48699999999999999</v>
      </c>
      <c r="G56" s="12">
        <v>1.534</v>
      </c>
      <c r="H56" s="12">
        <v>69.147000000000006</v>
      </c>
      <c r="I56" s="12">
        <v>12.784000000000001</v>
      </c>
      <c r="J56">
        <f t="shared" si="3"/>
        <v>4</v>
      </c>
      <c r="K56">
        <f t="shared" si="4"/>
        <v>12</v>
      </c>
      <c r="L56">
        <f t="shared" si="5"/>
        <v>16</v>
      </c>
    </row>
    <row r="57" spans="1:12" s="10" customFormat="1" x14ac:dyDescent="0.2">
      <c r="A57" t="str">
        <f t="shared" si="0"/>
        <v>MHI</v>
      </c>
      <c r="B57" t="str">
        <f t="shared" si="1"/>
        <v>MOLCM</v>
      </c>
      <c r="C57" t="str">
        <f t="shared" si="2"/>
        <v>2013</v>
      </c>
      <c r="D57" s="10" t="s">
        <v>81</v>
      </c>
      <c r="E57" s="12">
        <v>1.9379999999999999</v>
      </c>
      <c r="F57" s="12">
        <v>3.8140000000000001</v>
      </c>
      <c r="G57" s="12">
        <v>7.7190000000000003</v>
      </c>
      <c r="H57" s="12">
        <v>80.031999999999996</v>
      </c>
      <c r="I57" s="12">
        <v>6.4960000000000004</v>
      </c>
      <c r="J57">
        <f t="shared" si="3"/>
        <v>4</v>
      </c>
      <c r="K57">
        <f t="shared" si="4"/>
        <v>10</v>
      </c>
      <c r="L57">
        <f t="shared" si="5"/>
        <v>14</v>
      </c>
    </row>
    <row r="58" spans="1:12" s="10" customFormat="1" x14ac:dyDescent="0.2">
      <c r="A58" t="str">
        <f t="shared" si="0"/>
        <v>MHI</v>
      </c>
      <c r="B58" t="str">
        <f t="shared" si="1"/>
        <v>MOLCR</v>
      </c>
      <c r="C58" t="str">
        <f t="shared" si="2"/>
        <v>2013</v>
      </c>
      <c r="D58" s="10" t="s">
        <v>82</v>
      </c>
      <c r="E58" s="12">
        <v>27.731999999999999</v>
      </c>
      <c r="F58" s="12">
        <v>1.4830000000000001</v>
      </c>
      <c r="G58" s="12">
        <v>1.0509999999999999</v>
      </c>
      <c r="H58" s="12">
        <v>61.042000000000002</v>
      </c>
      <c r="I58" s="12">
        <v>8.6920000000000002</v>
      </c>
      <c r="J58">
        <f t="shared" si="3"/>
        <v>4</v>
      </c>
      <c r="K58">
        <f t="shared" si="4"/>
        <v>10</v>
      </c>
      <c r="L58">
        <f t="shared" si="5"/>
        <v>14</v>
      </c>
    </row>
    <row r="59" spans="1:12" s="10" customFormat="1" x14ac:dyDescent="0.2">
      <c r="A59" t="str">
        <f t="shared" si="0"/>
        <v>MHI</v>
      </c>
      <c r="B59" t="str">
        <f t="shared" si="1"/>
        <v>MOLSI</v>
      </c>
      <c r="C59" t="str">
        <f t="shared" si="2"/>
        <v>2013</v>
      </c>
      <c r="D59" s="10" t="s">
        <v>83</v>
      </c>
      <c r="E59" s="12">
        <v>6.8410000000000002</v>
      </c>
      <c r="F59" s="12">
        <v>0.76700000000000002</v>
      </c>
      <c r="G59" s="12">
        <v>4.7249999999999996</v>
      </c>
      <c r="H59" s="12">
        <v>75.573999999999998</v>
      </c>
      <c r="I59" s="12">
        <v>12.093</v>
      </c>
      <c r="J59">
        <f t="shared" si="3"/>
        <v>4</v>
      </c>
      <c r="K59">
        <f t="shared" si="4"/>
        <v>10</v>
      </c>
      <c r="L59">
        <f t="shared" si="5"/>
        <v>14</v>
      </c>
    </row>
    <row r="60" spans="1:12" s="10" customFormat="1" x14ac:dyDescent="0.2">
      <c r="A60" t="str">
        <f t="shared" si="0"/>
        <v>MHI</v>
      </c>
      <c r="B60" t="str">
        <f t="shared" si="1"/>
        <v>NIICMLE</v>
      </c>
      <c r="C60" t="str">
        <f t="shared" si="2"/>
        <v>2013</v>
      </c>
      <c r="D60" s="10" t="s">
        <v>84</v>
      </c>
      <c r="E60" s="12">
        <v>1.629</v>
      </c>
      <c r="F60" s="12">
        <v>9.0060000000000002</v>
      </c>
      <c r="G60" s="12">
        <v>1.3680000000000001</v>
      </c>
      <c r="H60" s="12">
        <v>84.616</v>
      </c>
      <c r="I60" s="12">
        <v>3.3820000000000001</v>
      </c>
      <c r="J60">
        <f t="shared" si="3"/>
        <v>4</v>
      </c>
      <c r="K60">
        <f t="shared" si="4"/>
        <v>12</v>
      </c>
      <c r="L60">
        <f t="shared" si="5"/>
        <v>16</v>
      </c>
    </row>
    <row r="61" spans="1:12" s="10" customFormat="1" x14ac:dyDescent="0.2">
      <c r="A61" t="str">
        <f t="shared" si="0"/>
        <v>MHI</v>
      </c>
      <c r="B61" t="str">
        <f t="shared" si="1"/>
        <v>NIISIEA</v>
      </c>
      <c r="C61" t="str">
        <f t="shared" si="2"/>
        <v>2013</v>
      </c>
      <c r="D61" s="10" t="s">
        <v>85</v>
      </c>
      <c r="E61" s="12">
        <v>3.141</v>
      </c>
      <c r="F61" s="12">
        <v>0.84199999999999997</v>
      </c>
      <c r="G61" s="12">
        <v>0.96</v>
      </c>
      <c r="H61" s="12">
        <v>89.08</v>
      </c>
      <c r="I61" s="12">
        <v>5.9790000000000001</v>
      </c>
      <c r="J61">
        <f t="shared" si="3"/>
        <v>4</v>
      </c>
      <c r="K61">
        <f t="shared" si="4"/>
        <v>12</v>
      </c>
      <c r="L61">
        <f t="shared" si="5"/>
        <v>16</v>
      </c>
    </row>
    <row r="62" spans="1:12" s="10" customFormat="1" x14ac:dyDescent="0.2">
      <c r="A62" t="str">
        <f t="shared" si="0"/>
        <v>MHI</v>
      </c>
      <c r="B62" t="str">
        <f t="shared" si="1"/>
        <v>NIISIWE</v>
      </c>
      <c r="C62" t="str">
        <f t="shared" si="2"/>
        <v>2013</v>
      </c>
      <c r="D62" s="10" t="s">
        <v>86</v>
      </c>
      <c r="E62" s="12">
        <v>1.393</v>
      </c>
      <c r="F62" s="12">
        <v>2.032</v>
      </c>
      <c r="G62" s="12">
        <v>2.1059999999999999</v>
      </c>
      <c r="H62" s="12">
        <v>91.39</v>
      </c>
      <c r="I62" s="12">
        <v>3.0790000000000002</v>
      </c>
      <c r="J62">
        <f t="shared" si="3"/>
        <v>4</v>
      </c>
      <c r="K62">
        <f t="shared" si="4"/>
        <v>12</v>
      </c>
      <c r="L62">
        <f t="shared" si="5"/>
        <v>16</v>
      </c>
    </row>
    <row r="63" spans="1:12" s="10" customFormat="1" x14ac:dyDescent="0.2">
      <c r="A63" t="str">
        <f t="shared" si="0"/>
        <v>MHI</v>
      </c>
      <c r="B63" t="str">
        <f t="shared" si="1"/>
        <v>OAHCMEA</v>
      </c>
      <c r="C63" t="str">
        <f t="shared" si="2"/>
        <v>2013</v>
      </c>
      <c r="D63" s="10" t="s">
        <v>87</v>
      </c>
      <c r="E63" s="12">
        <v>13.304</v>
      </c>
      <c r="F63" s="12">
        <v>1.5289999999999999</v>
      </c>
      <c r="G63" s="12">
        <v>5.8440000000000003</v>
      </c>
      <c r="H63" s="12">
        <v>68.430999999999997</v>
      </c>
      <c r="I63" s="12">
        <v>10.891999999999999</v>
      </c>
      <c r="J63">
        <f t="shared" si="3"/>
        <v>4</v>
      </c>
      <c r="K63">
        <f t="shared" si="4"/>
        <v>12</v>
      </c>
      <c r="L63">
        <f t="shared" si="5"/>
        <v>16</v>
      </c>
    </row>
    <row r="64" spans="1:12" s="10" customFormat="1" x14ac:dyDescent="0.2">
      <c r="A64" t="str">
        <f t="shared" si="0"/>
        <v>MHI</v>
      </c>
      <c r="B64" t="str">
        <f t="shared" si="1"/>
        <v>OAHSINE</v>
      </c>
      <c r="C64" t="str">
        <f t="shared" si="2"/>
        <v>2013</v>
      </c>
      <c r="D64" s="10" t="s">
        <v>88</v>
      </c>
      <c r="E64" s="12">
        <v>12.08</v>
      </c>
      <c r="F64" s="12">
        <v>2.3210000000000002</v>
      </c>
      <c r="G64" s="12">
        <v>9.3109999999999999</v>
      </c>
      <c r="H64" s="12">
        <v>71.251000000000005</v>
      </c>
      <c r="I64" s="12">
        <v>5.0359999999999996</v>
      </c>
      <c r="J64">
        <f t="shared" si="3"/>
        <v>4</v>
      </c>
      <c r="K64">
        <f t="shared" si="4"/>
        <v>12</v>
      </c>
      <c r="L64">
        <f t="shared" si="5"/>
        <v>16</v>
      </c>
    </row>
    <row r="65" spans="1:12" s="10" customFormat="1" x14ac:dyDescent="0.2">
      <c r="A65" t="str">
        <f t="shared" si="0"/>
        <v>MHI</v>
      </c>
      <c r="B65" t="str">
        <f t="shared" si="1"/>
        <v>OAHSINO</v>
      </c>
      <c r="C65" t="str">
        <f t="shared" si="2"/>
        <v>2013</v>
      </c>
      <c r="D65" s="10" t="s">
        <v>89</v>
      </c>
      <c r="E65" s="12">
        <v>9.3239999999999998</v>
      </c>
      <c r="F65" s="12">
        <v>1.2569999999999999</v>
      </c>
      <c r="G65" s="12">
        <v>2.7610000000000001</v>
      </c>
      <c r="H65" s="12">
        <v>84.498000000000005</v>
      </c>
      <c r="I65" s="12">
        <v>2.16</v>
      </c>
      <c r="J65">
        <f t="shared" si="3"/>
        <v>4</v>
      </c>
      <c r="K65">
        <f t="shared" si="4"/>
        <v>12</v>
      </c>
      <c r="L65">
        <f t="shared" si="5"/>
        <v>16</v>
      </c>
    </row>
    <row r="66" spans="1:12" s="10" customFormat="1" x14ac:dyDescent="0.2">
      <c r="A66" t="str">
        <f t="shared" si="0"/>
        <v>MHI</v>
      </c>
      <c r="B66" t="str">
        <f t="shared" si="1"/>
        <v>OAHSISO</v>
      </c>
      <c r="C66" t="str">
        <f t="shared" si="2"/>
        <v>2013</v>
      </c>
      <c r="D66" s="10" t="s">
        <v>90</v>
      </c>
      <c r="E66" s="12">
        <v>4.8070000000000004</v>
      </c>
      <c r="F66" s="12">
        <v>0.82299999999999995</v>
      </c>
      <c r="G66" s="12">
        <v>9.8970000000000002</v>
      </c>
      <c r="H66" s="12">
        <v>73.798000000000002</v>
      </c>
      <c r="I66" s="12">
        <v>10.676</v>
      </c>
      <c r="J66">
        <f t="shared" si="3"/>
        <v>4</v>
      </c>
      <c r="K66">
        <f t="shared" si="4"/>
        <v>12</v>
      </c>
      <c r="L66">
        <f t="shared" si="5"/>
        <v>16</v>
      </c>
    </row>
    <row r="67" spans="1:12" s="10" customFormat="1" x14ac:dyDescent="0.2">
      <c r="A67" t="str">
        <f t="shared" si="0"/>
        <v>MHI</v>
      </c>
      <c r="B67" t="str">
        <f t="shared" si="1"/>
        <v>HAW</v>
      </c>
      <c r="C67" t="str">
        <f t="shared" si="2"/>
        <v>2016</v>
      </c>
      <c r="D67" s="10" t="s">
        <v>91</v>
      </c>
      <c r="E67" s="12">
        <v>12.946</v>
      </c>
      <c r="F67" s="12">
        <v>6.9340000000000002</v>
      </c>
      <c r="G67" s="12">
        <v>10.071999999999999</v>
      </c>
      <c r="H67" s="12">
        <v>65.216999999999999</v>
      </c>
      <c r="I67" s="12">
        <v>4.8319999999999999</v>
      </c>
      <c r="J67">
        <f t="shared" si="3"/>
        <v>4</v>
      </c>
      <c r="K67">
        <f t="shared" si="4"/>
        <v>8</v>
      </c>
      <c r="L67">
        <f t="shared" si="5"/>
        <v>12</v>
      </c>
    </row>
    <row r="68" spans="1:12" s="10" customFormat="1" x14ac:dyDescent="0.2">
      <c r="A68" t="str">
        <f t="shared" si="0"/>
        <v>MHI</v>
      </c>
      <c r="B68" t="str">
        <f t="shared" si="1"/>
        <v>KAU</v>
      </c>
      <c r="C68" t="str">
        <f t="shared" si="2"/>
        <v>2016</v>
      </c>
      <c r="D68" s="10" t="s">
        <v>92</v>
      </c>
      <c r="E68" s="12">
        <v>2.38</v>
      </c>
      <c r="F68" s="12">
        <v>3.6110000000000002</v>
      </c>
      <c r="G68" s="12">
        <v>6.7119999999999997</v>
      </c>
      <c r="H68" s="12">
        <v>79.924000000000007</v>
      </c>
      <c r="I68" s="12">
        <v>7.3730000000000002</v>
      </c>
      <c r="J68">
        <f t="shared" si="3"/>
        <v>4</v>
      </c>
      <c r="K68">
        <f t="shared" si="4"/>
        <v>8</v>
      </c>
      <c r="L68">
        <f t="shared" si="5"/>
        <v>12</v>
      </c>
    </row>
    <row r="69" spans="1:12" s="10" customFormat="1" x14ac:dyDescent="0.2">
      <c r="A69" t="str">
        <f t="shared" ref="A69:A121" si="6">LEFT(D69,J69-1)</f>
        <v>MHI</v>
      </c>
      <c r="B69" t="str">
        <f t="shared" ref="B69:B121" si="7">MID(D69,J69+1,K69-J69-1)</f>
        <v>LAN</v>
      </c>
      <c r="C69" t="str">
        <f t="shared" ref="C69:C121" si="8">RIGHT(D69,(L69-K69))</f>
        <v>2016</v>
      </c>
      <c r="D69" s="10" t="s">
        <v>93</v>
      </c>
      <c r="E69" s="12">
        <v>22.472000000000001</v>
      </c>
      <c r="F69" s="12">
        <v>0.94299999999999995</v>
      </c>
      <c r="G69" s="12">
        <v>2.327</v>
      </c>
      <c r="H69" s="12">
        <v>68.066999999999993</v>
      </c>
      <c r="I69" s="12">
        <v>6.1920000000000002</v>
      </c>
      <c r="J69">
        <f t="shared" ref="J69:J121" si="9">FIND("_",D69)</f>
        <v>4</v>
      </c>
      <c r="K69">
        <f t="shared" ref="K69:K121" si="10">FIND("_",D69,J69+1)</f>
        <v>8</v>
      </c>
      <c r="L69">
        <f t="shared" ref="L69:L121" si="11">LEN(D69)</f>
        <v>12</v>
      </c>
    </row>
    <row r="70" spans="1:12" s="10" customFormat="1" x14ac:dyDescent="0.2">
      <c r="A70" t="str">
        <f t="shared" si="6"/>
        <v>MHI</v>
      </c>
      <c r="B70" t="str">
        <f t="shared" si="7"/>
        <v>MAI</v>
      </c>
      <c r="C70" t="str">
        <f t="shared" si="8"/>
        <v>2016</v>
      </c>
      <c r="D70" s="10" t="s">
        <v>94</v>
      </c>
      <c r="E70" s="12">
        <v>19.574999999999999</v>
      </c>
      <c r="F70" s="12">
        <v>3.5859999999999999</v>
      </c>
      <c r="G70" s="12">
        <v>6.7610000000000001</v>
      </c>
      <c r="H70" s="12">
        <v>60.731999999999999</v>
      </c>
      <c r="I70" s="12">
        <v>9.3460000000000001</v>
      </c>
      <c r="J70">
        <f t="shared" si="9"/>
        <v>4</v>
      </c>
      <c r="K70">
        <f t="shared" si="10"/>
        <v>8</v>
      </c>
      <c r="L70">
        <f t="shared" si="11"/>
        <v>12</v>
      </c>
    </row>
    <row r="71" spans="1:12" s="10" customFormat="1" x14ac:dyDescent="0.2">
      <c r="A71" t="str">
        <f t="shared" si="6"/>
        <v>MHI</v>
      </c>
      <c r="B71" t="str">
        <f t="shared" si="7"/>
        <v>MOL</v>
      </c>
      <c r="C71" t="str">
        <f t="shared" si="8"/>
        <v>2016</v>
      </c>
      <c r="D71" s="10" t="s">
        <v>95</v>
      </c>
      <c r="E71" s="12">
        <v>19.95</v>
      </c>
      <c r="F71" s="12">
        <v>2.93</v>
      </c>
      <c r="G71" s="12">
        <v>3.4630000000000001</v>
      </c>
      <c r="H71" s="12">
        <v>64.009</v>
      </c>
      <c r="I71" s="12">
        <v>9.6470000000000002</v>
      </c>
      <c r="J71">
        <f t="shared" si="9"/>
        <v>4</v>
      </c>
      <c r="K71">
        <f t="shared" si="10"/>
        <v>8</v>
      </c>
      <c r="L71">
        <f t="shared" si="11"/>
        <v>12</v>
      </c>
    </row>
    <row r="72" spans="1:12" s="10" customFormat="1" x14ac:dyDescent="0.2">
      <c r="A72" t="str">
        <f t="shared" si="6"/>
        <v>MHI</v>
      </c>
      <c r="B72" t="str">
        <f t="shared" si="7"/>
        <v>NII</v>
      </c>
      <c r="C72" t="str">
        <f t="shared" si="8"/>
        <v>2016</v>
      </c>
      <c r="D72" s="10" t="s">
        <v>96</v>
      </c>
      <c r="E72" s="12">
        <v>0.89300000000000002</v>
      </c>
      <c r="F72" s="12">
        <v>1.7350000000000001</v>
      </c>
      <c r="G72" s="12">
        <v>4.9950000000000001</v>
      </c>
      <c r="H72" s="12">
        <v>87.13</v>
      </c>
      <c r="I72" s="12">
        <v>5.2460000000000004</v>
      </c>
      <c r="J72">
        <f t="shared" si="9"/>
        <v>4</v>
      </c>
      <c r="K72">
        <f t="shared" si="10"/>
        <v>8</v>
      </c>
      <c r="L72">
        <f t="shared" si="11"/>
        <v>12</v>
      </c>
    </row>
    <row r="73" spans="1:12" s="10" customFormat="1" x14ac:dyDescent="0.2">
      <c r="A73" t="str">
        <f t="shared" si="6"/>
        <v>MHI</v>
      </c>
      <c r="B73" t="str">
        <f t="shared" si="7"/>
        <v>OAH</v>
      </c>
      <c r="C73" t="str">
        <f t="shared" si="8"/>
        <v>2016</v>
      </c>
      <c r="D73" s="10" t="s">
        <v>97</v>
      </c>
      <c r="E73" s="12">
        <v>9.5679999999999996</v>
      </c>
      <c r="F73" s="12">
        <v>3.899</v>
      </c>
      <c r="G73" s="12">
        <v>17.164999999999999</v>
      </c>
      <c r="H73" s="12">
        <v>64.600999999999999</v>
      </c>
      <c r="I73" s="12">
        <v>4.7670000000000003</v>
      </c>
      <c r="J73">
        <f t="shared" si="9"/>
        <v>4</v>
      </c>
      <c r="K73">
        <f t="shared" si="10"/>
        <v>8</v>
      </c>
      <c r="L73">
        <f t="shared" si="11"/>
        <v>12</v>
      </c>
    </row>
    <row r="74" spans="1:12" s="10" customFormat="1" x14ac:dyDescent="0.2">
      <c r="A74" t="str">
        <f t="shared" si="6"/>
        <v>MHI</v>
      </c>
      <c r="B74" t="str">
        <f t="shared" si="7"/>
        <v>KAH</v>
      </c>
      <c r="C74" t="str">
        <f t="shared" si="8"/>
        <v>2016</v>
      </c>
      <c r="D74" s="10" t="s">
        <v>98</v>
      </c>
      <c r="E74" s="12">
        <v>18.754999999999999</v>
      </c>
      <c r="F74" s="12">
        <v>2.25</v>
      </c>
      <c r="G74" s="12">
        <v>6.7919999999999998</v>
      </c>
      <c r="H74" s="12">
        <v>62.695999999999998</v>
      </c>
      <c r="I74" s="12">
        <v>9.5069999999999997</v>
      </c>
      <c r="J74">
        <f t="shared" si="9"/>
        <v>4</v>
      </c>
      <c r="K74">
        <f t="shared" si="10"/>
        <v>8</v>
      </c>
      <c r="L74">
        <f t="shared" si="11"/>
        <v>12</v>
      </c>
    </row>
    <row r="75" spans="1:12" s="10" customFormat="1" x14ac:dyDescent="0.2">
      <c r="A75" t="str">
        <f t="shared" si="6"/>
        <v>MHI</v>
      </c>
      <c r="B75" t="str">
        <f t="shared" si="7"/>
        <v>HAWCM</v>
      </c>
      <c r="C75" t="str">
        <f t="shared" si="8"/>
        <v>2016</v>
      </c>
      <c r="D75" s="10" t="s">
        <v>99</v>
      </c>
      <c r="E75" s="12">
        <v>11.686999999999999</v>
      </c>
      <c r="F75" s="12">
        <v>6.7119999999999997</v>
      </c>
      <c r="G75" s="12">
        <v>10.262</v>
      </c>
      <c r="H75" s="12">
        <v>66.801000000000002</v>
      </c>
      <c r="I75" s="12">
        <v>4.5380000000000003</v>
      </c>
      <c r="J75">
        <f t="shared" si="9"/>
        <v>4</v>
      </c>
      <c r="K75">
        <f t="shared" si="10"/>
        <v>10</v>
      </c>
      <c r="L75">
        <f t="shared" si="11"/>
        <v>14</v>
      </c>
    </row>
    <row r="76" spans="1:12" s="10" customFormat="1" x14ac:dyDescent="0.2">
      <c r="A76" t="str">
        <f t="shared" si="6"/>
        <v>MHI</v>
      </c>
      <c r="B76" t="str">
        <f t="shared" si="7"/>
        <v>HAWCR</v>
      </c>
      <c r="C76" t="str">
        <f t="shared" si="8"/>
        <v>2016</v>
      </c>
      <c r="D76" s="10" t="s">
        <v>100</v>
      </c>
      <c r="E76" s="12">
        <v>15.387</v>
      </c>
      <c r="F76" s="12">
        <v>7.3659999999999997</v>
      </c>
      <c r="G76" s="12">
        <v>9.7040000000000006</v>
      </c>
      <c r="H76" s="12">
        <v>62.145000000000003</v>
      </c>
      <c r="I76" s="12">
        <v>5.399</v>
      </c>
      <c r="J76">
        <f t="shared" si="9"/>
        <v>4</v>
      </c>
      <c r="K76">
        <f t="shared" si="10"/>
        <v>10</v>
      </c>
      <c r="L76">
        <f t="shared" si="11"/>
        <v>14</v>
      </c>
    </row>
    <row r="77" spans="1:12" s="10" customFormat="1" x14ac:dyDescent="0.2">
      <c r="A77" t="str">
        <f t="shared" si="6"/>
        <v>MHI</v>
      </c>
      <c r="B77" t="str">
        <f t="shared" si="7"/>
        <v>KAUSIEA</v>
      </c>
      <c r="C77" t="str">
        <f t="shared" si="8"/>
        <v>2016</v>
      </c>
      <c r="D77" s="10" t="s">
        <v>101</v>
      </c>
      <c r="E77" s="12">
        <v>3.2120000000000002</v>
      </c>
      <c r="F77" s="12">
        <v>4.9569999999999999</v>
      </c>
      <c r="G77" s="12">
        <v>7.1230000000000002</v>
      </c>
      <c r="H77" s="12">
        <v>77.185000000000002</v>
      </c>
      <c r="I77" s="12">
        <v>7.5220000000000002</v>
      </c>
      <c r="J77">
        <f t="shared" si="9"/>
        <v>4</v>
      </c>
      <c r="K77">
        <f t="shared" si="10"/>
        <v>12</v>
      </c>
      <c r="L77">
        <f t="shared" si="11"/>
        <v>16</v>
      </c>
    </row>
    <row r="78" spans="1:12" s="10" customFormat="1" x14ac:dyDescent="0.2">
      <c r="A78" t="str">
        <f t="shared" si="6"/>
        <v>MHI</v>
      </c>
      <c r="B78" t="str">
        <f t="shared" si="7"/>
        <v>KAUSINA</v>
      </c>
      <c r="C78" t="str">
        <f t="shared" si="8"/>
        <v>2016</v>
      </c>
      <c r="D78" s="10" t="s">
        <v>102</v>
      </c>
      <c r="E78" s="12">
        <v>0.92100000000000004</v>
      </c>
      <c r="F78" s="12">
        <v>1.25</v>
      </c>
      <c r="G78" s="12">
        <v>5.99</v>
      </c>
      <c r="H78" s="12">
        <v>84.727999999999994</v>
      </c>
      <c r="I78" s="12">
        <v>7.11</v>
      </c>
      <c r="J78">
        <f t="shared" si="9"/>
        <v>4</v>
      </c>
      <c r="K78">
        <f t="shared" si="10"/>
        <v>12</v>
      </c>
      <c r="L78">
        <f t="shared" si="11"/>
        <v>16</v>
      </c>
    </row>
    <row r="79" spans="1:12" s="10" customFormat="1" x14ac:dyDescent="0.2">
      <c r="A79" t="str">
        <f t="shared" si="6"/>
        <v>MHI</v>
      </c>
      <c r="B79" t="str">
        <f t="shared" si="7"/>
        <v>LANCMSO</v>
      </c>
      <c r="C79" t="str">
        <f t="shared" si="8"/>
        <v>2016</v>
      </c>
      <c r="D79" s="10" t="s">
        <v>103</v>
      </c>
      <c r="E79" s="12">
        <v>25.806999999999999</v>
      </c>
      <c r="F79" s="12">
        <v>1.53</v>
      </c>
      <c r="G79" s="12">
        <v>2.605</v>
      </c>
      <c r="H79" s="12">
        <v>65.102999999999994</v>
      </c>
      <c r="I79" s="12">
        <v>4.9539999999999997</v>
      </c>
      <c r="J79">
        <f t="shared" si="9"/>
        <v>4</v>
      </c>
      <c r="K79">
        <f t="shared" si="10"/>
        <v>12</v>
      </c>
      <c r="L79">
        <f t="shared" si="11"/>
        <v>16</v>
      </c>
    </row>
    <row r="80" spans="1:12" s="10" customFormat="1" x14ac:dyDescent="0.2">
      <c r="A80" t="str">
        <f t="shared" si="6"/>
        <v>MHI</v>
      </c>
      <c r="B80" t="str">
        <f t="shared" si="7"/>
        <v>LANCRNO</v>
      </c>
      <c r="C80" t="str">
        <f t="shared" si="8"/>
        <v>2016</v>
      </c>
      <c r="D80" s="10" t="s">
        <v>104</v>
      </c>
      <c r="E80" s="12">
        <v>19.231000000000002</v>
      </c>
      <c r="F80" s="12">
        <v>0.372</v>
      </c>
      <c r="G80" s="12">
        <v>2.056</v>
      </c>
      <c r="H80" s="12">
        <v>70.947000000000003</v>
      </c>
      <c r="I80" s="12">
        <v>7.3940000000000001</v>
      </c>
      <c r="J80">
        <f t="shared" si="9"/>
        <v>4</v>
      </c>
      <c r="K80">
        <f t="shared" si="10"/>
        <v>12</v>
      </c>
      <c r="L80">
        <f t="shared" si="11"/>
        <v>16</v>
      </c>
    </row>
    <row r="81" spans="1:12" s="10" customFormat="1" x14ac:dyDescent="0.2">
      <c r="A81" t="str">
        <f t="shared" si="6"/>
        <v>MHI</v>
      </c>
      <c r="B81" t="str">
        <f t="shared" si="7"/>
        <v>MAICMKI</v>
      </c>
      <c r="C81" t="str">
        <f t="shared" si="8"/>
        <v>2016</v>
      </c>
      <c r="D81" s="10" t="s">
        <v>105</v>
      </c>
      <c r="E81" s="12">
        <v>29.041</v>
      </c>
      <c r="F81" s="12">
        <v>3.7749999999999999</v>
      </c>
      <c r="G81" s="12">
        <v>8.0500000000000007</v>
      </c>
      <c r="H81" s="12">
        <v>49.991</v>
      </c>
      <c r="I81" s="12">
        <v>9.1430000000000007</v>
      </c>
      <c r="J81">
        <f t="shared" si="9"/>
        <v>4</v>
      </c>
      <c r="K81">
        <f t="shared" si="10"/>
        <v>12</v>
      </c>
      <c r="L81">
        <f t="shared" si="11"/>
        <v>16</v>
      </c>
    </row>
    <row r="82" spans="1:12" s="10" customFormat="1" x14ac:dyDescent="0.2">
      <c r="A82" t="str">
        <f t="shared" si="6"/>
        <v>MHI</v>
      </c>
      <c r="B82" t="str">
        <f t="shared" si="7"/>
        <v>MAICMNE</v>
      </c>
      <c r="C82" t="str">
        <f t="shared" si="8"/>
        <v>2016</v>
      </c>
      <c r="D82" s="10" t="s">
        <v>106</v>
      </c>
      <c r="E82" s="12">
        <v>6.2039999999999997</v>
      </c>
      <c r="F82" s="12">
        <v>4.5919999999999996</v>
      </c>
      <c r="G82" s="12">
        <v>7.383</v>
      </c>
      <c r="H82" s="12">
        <v>75.393000000000001</v>
      </c>
      <c r="I82" s="12">
        <v>6.4279999999999999</v>
      </c>
      <c r="J82">
        <f t="shared" si="9"/>
        <v>4</v>
      </c>
      <c r="K82">
        <f t="shared" si="10"/>
        <v>12</v>
      </c>
      <c r="L82">
        <f t="shared" si="11"/>
        <v>16</v>
      </c>
    </row>
    <row r="83" spans="1:12" s="10" customFormat="1" x14ac:dyDescent="0.2">
      <c r="A83" t="str">
        <f t="shared" si="6"/>
        <v>MHI</v>
      </c>
      <c r="B83" t="str">
        <f t="shared" si="7"/>
        <v>MAISILA</v>
      </c>
      <c r="C83" t="str">
        <f t="shared" si="8"/>
        <v>2016</v>
      </c>
      <c r="D83" s="10" t="s">
        <v>107</v>
      </c>
      <c r="E83" s="12">
        <v>8.0129999999999999</v>
      </c>
      <c r="F83" s="12">
        <v>0.68200000000000005</v>
      </c>
      <c r="G83" s="12">
        <v>0.59699999999999998</v>
      </c>
      <c r="H83" s="12">
        <v>72.912999999999997</v>
      </c>
      <c r="I83" s="12">
        <v>17.795000000000002</v>
      </c>
      <c r="J83">
        <f t="shared" si="9"/>
        <v>4</v>
      </c>
      <c r="K83">
        <f t="shared" si="10"/>
        <v>12</v>
      </c>
      <c r="L83">
        <f t="shared" si="11"/>
        <v>16</v>
      </c>
    </row>
    <row r="84" spans="1:12" s="10" customFormat="1" x14ac:dyDescent="0.2">
      <c r="A84" t="str">
        <f t="shared" si="6"/>
        <v>MHI</v>
      </c>
      <c r="B84" t="str">
        <f t="shared" si="7"/>
        <v>MOLCM</v>
      </c>
      <c r="C84" t="str">
        <f t="shared" si="8"/>
        <v>2016</v>
      </c>
      <c r="D84" s="10" t="s">
        <v>108</v>
      </c>
      <c r="E84" s="12">
        <v>2.4129999999999998</v>
      </c>
      <c r="F84" s="12">
        <v>2.0739999999999998</v>
      </c>
      <c r="G84" s="12">
        <v>4.34</v>
      </c>
      <c r="H84" s="12">
        <v>78.754999999999995</v>
      </c>
      <c r="I84" s="12">
        <v>12.417999999999999</v>
      </c>
      <c r="J84">
        <f t="shared" si="9"/>
        <v>4</v>
      </c>
      <c r="K84">
        <f t="shared" si="10"/>
        <v>10</v>
      </c>
      <c r="L84">
        <f t="shared" si="11"/>
        <v>14</v>
      </c>
    </row>
    <row r="85" spans="1:12" s="10" customFormat="1" x14ac:dyDescent="0.2">
      <c r="A85" t="str">
        <f t="shared" si="6"/>
        <v>MHI</v>
      </c>
      <c r="B85" t="str">
        <f t="shared" si="7"/>
        <v>MOLCR</v>
      </c>
      <c r="C85" t="str">
        <f t="shared" si="8"/>
        <v>2016</v>
      </c>
      <c r="D85" s="10" t="s">
        <v>109</v>
      </c>
      <c r="E85" s="12">
        <v>37.646000000000001</v>
      </c>
      <c r="F85" s="12">
        <v>3.6320000000000001</v>
      </c>
      <c r="G85" s="12">
        <v>2.4830000000000001</v>
      </c>
      <c r="H85" s="12">
        <v>49.457000000000001</v>
      </c>
      <c r="I85" s="12">
        <v>6.782</v>
      </c>
      <c r="J85">
        <f t="shared" si="9"/>
        <v>4</v>
      </c>
      <c r="K85">
        <f t="shared" si="10"/>
        <v>10</v>
      </c>
      <c r="L85">
        <f t="shared" si="11"/>
        <v>14</v>
      </c>
    </row>
    <row r="86" spans="1:12" s="10" customFormat="1" x14ac:dyDescent="0.2">
      <c r="A86" t="str">
        <f t="shared" si="6"/>
        <v>MHI</v>
      </c>
      <c r="B86" t="str">
        <f t="shared" si="7"/>
        <v>MOLSI</v>
      </c>
      <c r="C86" t="str">
        <f t="shared" si="8"/>
        <v>2016</v>
      </c>
      <c r="D86" s="10" t="s">
        <v>110</v>
      </c>
      <c r="E86" s="12">
        <v>3.8780000000000001</v>
      </c>
      <c r="F86" s="12">
        <v>2.3439999999999999</v>
      </c>
      <c r="G86" s="12">
        <v>4.383</v>
      </c>
      <c r="H86" s="12">
        <v>77.120999999999995</v>
      </c>
      <c r="I86" s="12">
        <v>12.273</v>
      </c>
      <c r="J86">
        <f t="shared" si="9"/>
        <v>4</v>
      </c>
      <c r="K86">
        <f t="shared" si="10"/>
        <v>10</v>
      </c>
      <c r="L86">
        <f t="shared" si="11"/>
        <v>14</v>
      </c>
    </row>
    <row r="87" spans="1:12" s="10" customFormat="1" x14ac:dyDescent="0.2">
      <c r="A87" t="str">
        <f t="shared" si="6"/>
        <v>MHI</v>
      </c>
      <c r="B87" t="str">
        <f t="shared" si="7"/>
        <v>NIISIWE</v>
      </c>
      <c r="C87" t="str">
        <f t="shared" si="8"/>
        <v>2016</v>
      </c>
      <c r="D87" s="10" t="s">
        <v>111</v>
      </c>
      <c r="E87" s="12">
        <v>0.89300000000000002</v>
      </c>
      <c r="F87" s="12">
        <v>1.7350000000000001</v>
      </c>
      <c r="G87" s="12">
        <v>5.0229999999999997</v>
      </c>
      <c r="H87" s="12">
        <v>87.022999999999996</v>
      </c>
      <c r="I87" s="12">
        <v>5.3259999999999996</v>
      </c>
      <c r="J87">
        <f t="shared" si="9"/>
        <v>4</v>
      </c>
      <c r="K87">
        <f t="shared" si="10"/>
        <v>12</v>
      </c>
      <c r="L87">
        <f t="shared" si="11"/>
        <v>16</v>
      </c>
    </row>
    <row r="88" spans="1:12" s="10" customFormat="1" x14ac:dyDescent="0.2">
      <c r="A88" t="str">
        <f t="shared" si="6"/>
        <v>MHI</v>
      </c>
      <c r="B88" t="str">
        <f t="shared" si="7"/>
        <v>OAHCMEA</v>
      </c>
      <c r="C88" t="str">
        <f t="shared" si="8"/>
        <v>2016</v>
      </c>
      <c r="D88" s="10" t="s">
        <v>112</v>
      </c>
      <c r="E88" s="12">
        <v>17.007999999999999</v>
      </c>
      <c r="F88" s="12">
        <v>2.6960000000000002</v>
      </c>
      <c r="G88" s="12">
        <v>17.902999999999999</v>
      </c>
      <c r="H88" s="12">
        <v>55.762</v>
      </c>
      <c r="I88" s="12">
        <v>6.6310000000000002</v>
      </c>
      <c r="J88">
        <f t="shared" si="9"/>
        <v>4</v>
      </c>
      <c r="K88">
        <f t="shared" si="10"/>
        <v>12</v>
      </c>
      <c r="L88">
        <f t="shared" si="11"/>
        <v>16</v>
      </c>
    </row>
    <row r="89" spans="1:12" s="10" customFormat="1" x14ac:dyDescent="0.2">
      <c r="A89" t="str">
        <f t="shared" si="6"/>
        <v>MHI</v>
      </c>
      <c r="B89" t="str">
        <f t="shared" si="7"/>
        <v>OAHCMKA</v>
      </c>
      <c r="C89" t="str">
        <f t="shared" si="8"/>
        <v>2016</v>
      </c>
      <c r="D89" s="10" t="s">
        <v>113</v>
      </c>
      <c r="E89" s="12">
        <v>5.19</v>
      </c>
      <c r="F89" s="12">
        <v>0.72</v>
      </c>
      <c r="G89" s="12">
        <v>8.4009999999999998</v>
      </c>
      <c r="H89" s="12">
        <v>79.198999999999998</v>
      </c>
      <c r="I89" s="12">
        <v>6.4909999999999997</v>
      </c>
      <c r="J89">
        <f t="shared" si="9"/>
        <v>4</v>
      </c>
      <c r="K89">
        <f t="shared" si="10"/>
        <v>12</v>
      </c>
      <c r="L89">
        <f t="shared" si="11"/>
        <v>16</v>
      </c>
    </row>
    <row r="90" spans="1:12" s="10" customFormat="1" x14ac:dyDescent="0.2">
      <c r="A90" t="str">
        <f t="shared" si="6"/>
        <v>MHI</v>
      </c>
      <c r="B90" t="str">
        <f t="shared" si="7"/>
        <v>OAHSINE</v>
      </c>
      <c r="C90" t="str">
        <f t="shared" si="8"/>
        <v>2016</v>
      </c>
      <c r="D90" s="10" t="s">
        <v>114</v>
      </c>
      <c r="E90" s="12">
        <v>16.015999999999998</v>
      </c>
      <c r="F90" s="12">
        <v>7.0709999999999997</v>
      </c>
      <c r="G90" s="12">
        <v>30.954999999999998</v>
      </c>
      <c r="H90" s="12">
        <v>44.893000000000001</v>
      </c>
      <c r="I90" s="12">
        <v>1.0640000000000001</v>
      </c>
      <c r="J90">
        <f t="shared" si="9"/>
        <v>4</v>
      </c>
      <c r="K90">
        <f t="shared" si="10"/>
        <v>12</v>
      </c>
      <c r="L90">
        <f t="shared" si="11"/>
        <v>16</v>
      </c>
    </row>
    <row r="91" spans="1:12" s="10" customFormat="1" x14ac:dyDescent="0.2">
      <c r="A91" t="str">
        <f t="shared" si="6"/>
        <v>MHI</v>
      </c>
      <c r="B91" t="str">
        <f t="shared" si="7"/>
        <v>OAHSINO</v>
      </c>
      <c r="C91" t="str">
        <f t="shared" si="8"/>
        <v>2016</v>
      </c>
      <c r="D91" s="10" t="s">
        <v>115</v>
      </c>
      <c r="E91" s="12">
        <v>2.8570000000000002</v>
      </c>
      <c r="F91" s="12">
        <v>1.5</v>
      </c>
      <c r="G91" s="12">
        <v>11.852</v>
      </c>
      <c r="H91" s="12">
        <v>79.528999999999996</v>
      </c>
      <c r="I91" s="12">
        <v>4.2619999999999996</v>
      </c>
      <c r="J91">
        <f t="shared" si="9"/>
        <v>4</v>
      </c>
      <c r="K91">
        <f t="shared" si="10"/>
        <v>12</v>
      </c>
      <c r="L91">
        <f t="shared" si="11"/>
        <v>16</v>
      </c>
    </row>
    <row r="92" spans="1:12" s="10" customFormat="1" x14ac:dyDescent="0.2">
      <c r="A92" t="str">
        <f t="shared" si="6"/>
        <v>MHI</v>
      </c>
      <c r="B92" t="str">
        <f t="shared" si="7"/>
        <v>OAHSISO</v>
      </c>
      <c r="C92" t="str">
        <f t="shared" si="8"/>
        <v>2016</v>
      </c>
      <c r="D92" s="10" t="s">
        <v>116</v>
      </c>
      <c r="E92" s="12">
        <v>3.3220000000000001</v>
      </c>
      <c r="F92" s="12">
        <v>3.1080000000000001</v>
      </c>
      <c r="G92" s="12">
        <v>8.4730000000000008</v>
      </c>
      <c r="H92" s="12">
        <v>78.331999999999994</v>
      </c>
      <c r="I92" s="12">
        <v>6.766</v>
      </c>
      <c r="J92">
        <f t="shared" si="9"/>
        <v>4</v>
      </c>
      <c r="K92">
        <f t="shared" si="10"/>
        <v>12</v>
      </c>
      <c r="L92">
        <f t="shared" si="11"/>
        <v>16</v>
      </c>
    </row>
    <row r="93" spans="1:12" s="10" customFormat="1" x14ac:dyDescent="0.2">
      <c r="A93" t="str">
        <f t="shared" si="6"/>
        <v>MHI</v>
      </c>
      <c r="B93" t="str">
        <f t="shared" si="7"/>
        <v>KAH</v>
      </c>
      <c r="C93" t="str">
        <f t="shared" si="8"/>
        <v>CRNO_2016</v>
      </c>
      <c r="D93" s="10" t="s">
        <v>117</v>
      </c>
      <c r="E93" s="12">
        <v>33.014000000000003</v>
      </c>
      <c r="F93" s="12">
        <v>2.37</v>
      </c>
      <c r="G93" s="12">
        <v>4.3220000000000001</v>
      </c>
      <c r="H93" s="12">
        <v>43.505000000000003</v>
      </c>
      <c r="I93" s="12">
        <v>16.788</v>
      </c>
      <c r="J93">
        <f t="shared" si="9"/>
        <v>4</v>
      </c>
      <c r="K93">
        <f t="shared" si="10"/>
        <v>8</v>
      </c>
      <c r="L93">
        <f t="shared" si="11"/>
        <v>17</v>
      </c>
    </row>
    <row r="94" spans="1:12" s="10" customFormat="1" x14ac:dyDescent="0.2">
      <c r="A94" t="str">
        <f t="shared" si="6"/>
        <v>MHI</v>
      </c>
      <c r="B94" t="str">
        <f t="shared" si="7"/>
        <v>KAH</v>
      </c>
      <c r="C94" t="str">
        <f t="shared" si="8"/>
        <v>CRSO_2016</v>
      </c>
      <c r="D94" s="10" t="s">
        <v>118</v>
      </c>
      <c r="E94" s="12">
        <v>6.5060000000000002</v>
      </c>
      <c r="F94" s="12">
        <v>2.1469999999999998</v>
      </c>
      <c r="G94" s="12">
        <v>8.9139999999999997</v>
      </c>
      <c r="H94" s="12">
        <v>79.183000000000007</v>
      </c>
      <c r="I94" s="12">
        <v>3.25</v>
      </c>
      <c r="J94">
        <f t="shared" si="9"/>
        <v>4</v>
      </c>
      <c r="K94">
        <f t="shared" si="10"/>
        <v>8</v>
      </c>
      <c r="L94">
        <f t="shared" si="11"/>
        <v>17</v>
      </c>
    </row>
    <row r="95" spans="1:12" s="10" customFormat="1" x14ac:dyDescent="0.2">
      <c r="A95" t="str">
        <f t="shared" si="6"/>
        <v>NWHI</v>
      </c>
      <c r="B95" t="str">
        <f t="shared" si="7"/>
        <v>FFS</v>
      </c>
      <c r="C95" t="str">
        <f t="shared" si="8"/>
        <v>1112</v>
      </c>
      <c r="D95" s="10" t="s">
        <v>119</v>
      </c>
      <c r="E95" s="12">
        <v>55.301000000000002</v>
      </c>
      <c r="F95" s="12">
        <v>10.538</v>
      </c>
      <c r="G95" s="12">
        <v>8.5299999999999994</v>
      </c>
      <c r="H95" s="12">
        <v>0</v>
      </c>
      <c r="I95" s="12">
        <v>25.631</v>
      </c>
      <c r="J95">
        <f t="shared" si="9"/>
        <v>5</v>
      </c>
      <c r="K95">
        <f t="shared" si="10"/>
        <v>9</v>
      </c>
      <c r="L95">
        <f t="shared" si="11"/>
        <v>13</v>
      </c>
    </row>
    <row r="96" spans="1:12" s="10" customFormat="1" x14ac:dyDescent="0.2">
      <c r="A96" t="str">
        <f t="shared" si="6"/>
        <v>NWHI</v>
      </c>
      <c r="B96" t="str">
        <f t="shared" si="7"/>
        <v>GAR</v>
      </c>
      <c r="C96" t="str">
        <f t="shared" si="8"/>
        <v>1112</v>
      </c>
      <c r="D96" s="10" t="s">
        <v>120</v>
      </c>
      <c r="E96" s="12">
        <v>4.9710000000000001</v>
      </c>
      <c r="F96" s="12">
        <v>8.3119999999999994</v>
      </c>
      <c r="G96" s="12">
        <v>58.545999999999999</v>
      </c>
      <c r="H96" s="12">
        <v>0</v>
      </c>
      <c r="I96" s="12">
        <v>28.170999999999999</v>
      </c>
      <c r="J96">
        <f t="shared" si="9"/>
        <v>5</v>
      </c>
      <c r="K96">
        <f t="shared" si="10"/>
        <v>9</v>
      </c>
      <c r="L96">
        <f t="shared" si="11"/>
        <v>13</v>
      </c>
    </row>
    <row r="97" spans="1:12" s="10" customFormat="1" x14ac:dyDescent="0.2">
      <c r="A97" t="str">
        <f t="shared" si="6"/>
        <v>NWHI</v>
      </c>
      <c r="B97" t="str">
        <f t="shared" si="7"/>
        <v>KUR</v>
      </c>
      <c r="C97" t="str">
        <f t="shared" si="8"/>
        <v>1112</v>
      </c>
      <c r="D97" s="10" t="s">
        <v>121</v>
      </c>
      <c r="E97" s="12">
        <v>14.053000000000001</v>
      </c>
      <c r="F97" s="12">
        <v>7.4279999999999999</v>
      </c>
      <c r="G97" s="12">
        <v>25.760999999999999</v>
      </c>
      <c r="H97" s="12">
        <v>0</v>
      </c>
      <c r="I97" s="12">
        <v>52.758000000000003</v>
      </c>
      <c r="J97">
        <f t="shared" si="9"/>
        <v>5</v>
      </c>
      <c r="K97">
        <f t="shared" si="10"/>
        <v>9</v>
      </c>
      <c r="L97">
        <f t="shared" si="11"/>
        <v>13</v>
      </c>
    </row>
    <row r="98" spans="1:12" s="10" customFormat="1" x14ac:dyDescent="0.2">
      <c r="A98" t="str">
        <f t="shared" si="6"/>
        <v>NWHI</v>
      </c>
      <c r="B98" t="str">
        <f t="shared" si="7"/>
        <v>LAY</v>
      </c>
      <c r="C98" t="str">
        <f t="shared" si="8"/>
        <v>1112</v>
      </c>
      <c r="D98" s="10" t="s">
        <v>122</v>
      </c>
      <c r="E98" s="12">
        <v>9.6549999999999994</v>
      </c>
      <c r="F98" s="12">
        <v>15.853999999999999</v>
      </c>
      <c r="G98" s="12">
        <v>42.170999999999999</v>
      </c>
      <c r="H98" s="12">
        <v>0</v>
      </c>
      <c r="I98" s="12">
        <v>32.319000000000003</v>
      </c>
      <c r="J98">
        <f t="shared" si="9"/>
        <v>5</v>
      </c>
      <c r="K98">
        <f t="shared" si="10"/>
        <v>9</v>
      </c>
      <c r="L98">
        <f t="shared" si="11"/>
        <v>13</v>
      </c>
    </row>
    <row r="99" spans="1:12" s="10" customFormat="1" x14ac:dyDescent="0.2">
      <c r="A99" t="str">
        <f t="shared" si="6"/>
        <v>NWHI</v>
      </c>
      <c r="B99" t="str">
        <f t="shared" si="7"/>
        <v>LIS</v>
      </c>
      <c r="C99" t="str">
        <f t="shared" si="8"/>
        <v>1112</v>
      </c>
      <c r="D99" s="10" t="s">
        <v>123</v>
      </c>
      <c r="E99" s="12">
        <v>43.26</v>
      </c>
      <c r="F99" s="12">
        <v>10.795999999999999</v>
      </c>
      <c r="G99" s="12">
        <v>14.949</v>
      </c>
      <c r="H99" s="12">
        <v>0</v>
      </c>
      <c r="I99" s="12">
        <v>30.994</v>
      </c>
      <c r="J99">
        <f t="shared" si="9"/>
        <v>5</v>
      </c>
      <c r="K99">
        <f t="shared" si="10"/>
        <v>9</v>
      </c>
      <c r="L99">
        <f t="shared" si="11"/>
        <v>13</v>
      </c>
    </row>
    <row r="100" spans="1:12" s="10" customFormat="1" x14ac:dyDescent="0.2">
      <c r="A100" t="str">
        <f t="shared" si="6"/>
        <v>NWHI</v>
      </c>
      <c r="B100" t="str">
        <f t="shared" si="7"/>
        <v>MAR</v>
      </c>
      <c r="C100" t="str">
        <f t="shared" si="8"/>
        <v>1112</v>
      </c>
      <c r="D100" s="10" t="s">
        <v>124</v>
      </c>
      <c r="E100" s="12">
        <v>32.478999999999999</v>
      </c>
      <c r="F100" s="12">
        <v>8.8379999999999992</v>
      </c>
      <c r="G100" s="12">
        <v>20.571000000000002</v>
      </c>
      <c r="H100" s="12">
        <v>0</v>
      </c>
      <c r="I100" s="12">
        <v>38.112000000000002</v>
      </c>
      <c r="J100">
        <f t="shared" si="9"/>
        <v>5</v>
      </c>
      <c r="K100">
        <f t="shared" si="10"/>
        <v>9</v>
      </c>
      <c r="L100">
        <f t="shared" si="11"/>
        <v>13</v>
      </c>
    </row>
    <row r="101" spans="1:12" s="10" customFormat="1" x14ac:dyDescent="0.2">
      <c r="A101" t="str">
        <f t="shared" si="6"/>
        <v>NWHI</v>
      </c>
      <c r="B101" t="str">
        <f t="shared" si="7"/>
        <v>MID</v>
      </c>
      <c r="C101" t="str">
        <f t="shared" si="8"/>
        <v>1112</v>
      </c>
      <c r="D101" s="10" t="s">
        <v>125</v>
      </c>
      <c r="E101" s="12">
        <v>2.8929999999999998</v>
      </c>
      <c r="F101" s="12">
        <v>15.21</v>
      </c>
      <c r="G101" s="12">
        <v>22.824999999999999</v>
      </c>
      <c r="H101" s="12">
        <v>0</v>
      </c>
      <c r="I101" s="12">
        <v>59.072000000000003</v>
      </c>
      <c r="J101">
        <f t="shared" si="9"/>
        <v>5</v>
      </c>
      <c r="K101">
        <f t="shared" si="10"/>
        <v>9</v>
      </c>
      <c r="L101">
        <f t="shared" si="11"/>
        <v>13</v>
      </c>
    </row>
    <row r="102" spans="1:12" s="10" customFormat="1" x14ac:dyDescent="0.2">
      <c r="A102" t="str">
        <f t="shared" si="6"/>
        <v>NWHI</v>
      </c>
      <c r="B102" t="str">
        <f t="shared" si="7"/>
        <v>NEC</v>
      </c>
      <c r="C102" t="str">
        <f t="shared" si="8"/>
        <v>1112</v>
      </c>
      <c r="D102" s="10" t="s">
        <v>126</v>
      </c>
      <c r="E102" s="12">
        <v>11.06011114</v>
      </c>
      <c r="F102" s="12">
        <v>3.9883275710000001</v>
      </c>
      <c r="G102" s="12">
        <v>21.765924859999998</v>
      </c>
      <c r="H102" s="12">
        <v>0</v>
      </c>
      <c r="I102" s="12">
        <v>63.185636430000002</v>
      </c>
      <c r="J102">
        <f t="shared" si="9"/>
        <v>5</v>
      </c>
      <c r="K102">
        <f t="shared" si="10"/>
        <v>9</v>
      </c>
      <c r="L102">
        <f t="shared" si="11"/>
        <v>13</v>
      </c>
    </row>
    <row r="103" spans="1:12" s="10" customFormat="1" x14ac:dyDescent="0.2">
      <c r="A103" t="str">
        <f t="shared" si="6"/>
        <v>NWHI</v>
      </c>
      <c r="B103" t="str">
        <f t="shared" si="7"/>
        <v>NIH</v>
      </c>
      <c r="C103" t="str">
        <f t="shared" si="8"/>
        <v>1112</v>
      </c>
      <c r="D103" s="10" t="s">
        <v>127</v>
      </c>
      <c r="E103" s="12">
        <v>4.2116972979999998</v>
      </c>
      <c r="F103" s="12">
        <v>10.012572649999999</v>
      </c>
      <c r="G103" s="12">
        <v>9.8683327199999997</v>
      </c>
      <c r="H103" s="12">
        <v>0</v>
      </c>
      <c r="I103" s="12">
        <v>75.907397329999995</v>
      </c>
      <c r="J103">
        <f t="shared" si="9"/>
        <v>5</v>
      </c>
      <c r="K103">
        <f t="shared" si="10"/>
        <v>9</v>
      </c>
      <c r="L103">
        <f t="shared" si="11"/>
        <v>13</v>
      </c>
    </row>
    <row r="104" spans="1:12" s="10" customFormat="1" x14ac:dyDescent="0.2">
      <c r="A104" t="str">
        <f t="shared" si="6"/>
        <v>NWHI</v>
      </c>
      <c r="B104" t="str">
        <f t="shared" si="7"/>
        <v>PHR</v>
      </c>
      <c r="C104" t="str">
        <f t="shared" si="8"/>
        <v>1112</v>
      </c>
      <c r="D104" s="10" t="s">
        <v>128</v>
      </c>
      <c r="E104" s="12">
        <v>13.502135559999999</v>
      </c>
      <c r="F104" s="12">
        <v>17.223973319999999</v>
      </c>
      <c r="G104" s="12">
        <v>22.819507260000002</v>
      </c>
      <c r="H104" s="12">
        <v>0</v>
      </c>
      <c r="I104" s="12">
        <v>46.454383849999999</v>
      </c>
      <c r="J104">
        <f t="shared" si="9"/>
        <v>5</v>
      </c>
      <c r="K104">
        <f t="shared" si="10"/>
        <v>9</v>
      </c>
      <c r="L104">
        <f t="shared" si="11"/>
        <v>13</v>
      </c>
    </row>
    <row r="105" spans="1:12" s="10" customFormat="1" x14ac:dyDescent="0.2">
      <c r="A105" t="str">
        <f t="shared" si="6"/>
        <v>NWHI</v>
      </c>
      <c r="B105" t="str">
        <f t="shared" si="7"/>
        <v>FFS</v>
      </c>
      <c r="C105" t="str">
        <f t="shared" si="8"/>
        <v>1415</v>
      </c>
      <c r="D105" s="10" t="s">
        <v>129</v>
      </c>
      <c r="E105" s="12">
        <v>15.08248942</v>
      </c>
      <c r="F105" s="12">
        <v>7.2125029400000003</v>
      </c>
      <c r="G105" s="12">
        <v>11.79672199</v>
      </c>
      <c r="H105" s="12">
        <v>0</v>
      </c>
      <c r="I105" s="12">
        <v>65.908285660000004</v>
      </c>
      <c r="J105">
        <f t="shared" si="9"/>
        <v>5</v>
      </c>
      <c r="K105">
        <f t="shared" si="10"/>
        <v>9</v>
      </c>
      <c r="L105">
        <f t="shared" si="11"/>
        <v>13</v>
      </c>
    </row>
    <row r="106" spans="1:12" s="10" customFormat="1" x14ac:dyDescent="0.2">
      <c r="A106" t="str">
        <f t="shared" si="6"/>
        <v>NWHI</v>
      </c>
      <c r="B106" t="str">
        <f t="shared" si="7"/>
        <v>KUR</v>
      </c>
      <c r="C106" t="str">
        <f t="shared" si="8"/>
        <v>1415</v>
      </c>
      <c r="D106" s="10" t="s">
        <v>130</v>
      </c>
      <c r="E106" s="12">
        <v>4.4200441210000001</v>
      </c>
      <c r="F106" s="12">
        <v>4.7196613259999998</v>
      </c>
      <c r="G106" s="12">
        <v>13.08615616</v>
      </c>
      <c r="H106" s="12">
        <v>0</v>
      </c>
      <c r="I106" s="12">
        <v>77.774138390000005</v>
      </c>
      <c r="J106">
        <f t="shared" si="9"/>
        <v>5</v>
      </c>
      <c r="K106">
        <f t="shared" si="10"/>
        <v>9</v>
      </c>
      <c r="L106">
        <f t="shared" si="11"/>
        <v>13</v>
      </c>
    </row>
    <row r="107" spans="1:12" s="10" customFormat="1" x14ac:dyDescent="0.2">
      <c r="A107" t="str">
        <f t="shared" si="6"/>
        <v>NWHI</v>
      </c>
      <c r="B107" t="str">
        <f t="shared" si="7"/>
        <v>LAY</v>
      </c>
      <c r="C107" t="str">
        <f t="shared" si="8"/>
        <v>1415</v>
      </c>
      <c r="D107" s="10" t="s">
        <v>131</v>
      </c>
      <c r="E107" s="12">
        <v>5.8330295750000003</v>
      </c>
      <c r="F107" s="12">
        <v>3.6574420089999999</v>
      </c>
      <c r="G107" s="12">
        <v>34.303742960000001</v>
      </c>
      <c r="H107" s="12">
        <v>0</v>
      </c>
      <c r="I107" s="12">
        <v>56.205785460000001</v>
      </c>
      <c r="J107">
        <f t="shared" si="9"/>
        <v>5</v>
      </c>
      <c r="K107">
        <f t="shared" si="10"/>
        <v>9</v>
      </c>
      <c r="L107">
        <f t="shared" si="11"/>
        <v>13</v>
      </c>
    </row>
    <row r="108" spans="1:12" s="10" customFormat="1" x14ac:dyDescent="0.2">
      <c r="A108" t="str">
        <f t="shared" si="6"/>
        <v>NWHI</v>
      </c>
      <c r="B108" t="str">
        <f t="shared" si="7"/>
        <v>LIS</v>
      </c>
      <c r="C108" t="str">
        <f t="shared" si="8"/>
        <v>1415</v>
      </c>
      <c r="D108" s="10" t="s">
        <v>132</v>
      </c>
      <c r="E108" s="12">
        <v>20.094463879999999</v>
      </c>
      <c r="F108" s="12">
        <v>10.33502949</v>
      </c>
      <c r="G108" s="12">
        <v>14.19203944</v>
      </c>
      <c r="H108" s="12">
        <v>0</v>
      </c>
      <c r="I108" s="12">
        <v>55.378467190000002</v>
      </c>
      <c r="J108">
        <f t="shared" si="9"/>
        <v>5</v>
      </c>
      <c r="K108">
        <f t="shared" si="10"/>
        <v>9</v>
      </c>
      <c r="L108">
        <f t="shared" si="11"/>
        <v>13</v>
      </c>
    </row>
    <row r="109" spans="1:12" s="10" customFormat="1" x14ac:dyDescent="0.2">
      <c r="A109" t="str">
        <f t="shared" si="6"/>
        <v>NWHI</v>
      </c>
      <c r="B109" t="str">
        <f t="shared" si="7"/>
        <v>MAR</v>
      </c>
      <c r="C109" t="str">
        <f t="shared" si="8"/>
        <v>1415</v>
      </c>
      <c r="D109" s="10" t="s">
        <v>133</v>
      </c>
      <c r="E109" s="12">
        <v>21.473867290000001</v>
      </c>
      <c r="F109" s="12">
        <v>8.4495002869999993</v>
      </c>
      <c r="G109" s="12">
        <v>15.578468089999999</v>
      </c>
      <c r="H109" s="12">
        <v>0</v>
      </c>
      <c r="I109" s="12">
        <v>54.498164330000002</v>
      </c>
      <c r="J109">
        <f t="shared" si="9"/>
        <v>5</v>
      </c>
      <c r="K109">
        <f t="shared" si="10"/>
        <v>9</v>
      </c>
      <c r="L109">
        <f t="shared" si="11"/>
        <v>13</v>
      </c>
    </row>
    <row r="110" spans="1:12" s="10" customFormat="1" x14ac:dyDescent="0.2">
      <c r="A110" t="str">
        <f t="shared" si="6"/>
        <v>NWHI</v>
      </c>
      <c r="B110" t="str">
        <f t="shared" si="7"/>
        <v>MID</v>
      </c>
      <c r="C110" t="str">
        <f t="shared" si="8"/>
        <v>1415</v>
      </c>
      <c r="D110" s="10" t="s">
        <v>134</v>
      </c>
      <c r="E110" s="12">
        <v>1.603847072</v>
      </c>
      <c r="F110" s="12">
        <v>4.470416105</v>
      </c>
      <c r="G110" s="12">
        <v>10.78886052</v>
      </c>
      <c r="H110" s="12">
        <v>0</v>
      </c>
      <c r="I110" s="12">
        <v>83.136876310000005</v>
      </c>
      <c r="J110">
        <f t="shared" si="9"/>
        <v>5</v>
      </c>
      <c r="K110">
        <f t="shared" si="10"/>
        <v>9</v>
      </c>
      <c r="L110">
        <f t="shared" si="11"/>
        <v>13</v>
      </c>
    </row>
    <row r="111" spans="1:12" s="10" customFormat="1" x14ac:dyDescent="0.2">
      <c r="A111" t="str">
        <f t="shared" si="6"/>
        <v>NWHI</v>
      </c>
      <c r="B111" t="str">
        <f t="shared" si="7"/>
        <v>PHR</v>
      </c>
      <c r="C111" t="str">
        <f t="shared" si="8"/>
        <v>1415</v>
      </c>
      <c r="D111" s="10" t="s">
        <v>135</v>
      </c>
      <c r="E111" s="12">
        <v>2.1730310500000001</v>
      </c>
      <c r="F111" s="12">
        <v>8.7579993439999999</v>
      </c>
      <c r="G111" s="12">
        <v>27.995845330000002</v>
      </c>
      <c r="H111" s="12">
        <v>0</v>
      </c>
      <c r="I111" s="12">
        <v>61.073124280000002</v>
      </c>
      <c r="J111">
        <f t="shared" si="9"/>
        <v>5</v>
      </c>
      <c r="K111">
        <f t="shared" si="10"/>
        <v>9</v>
      </c>
      <c r="L111">
        <f t="shared" si="11"/>
        <v>13</v>
      </c>
    </row>
    <row r="112" spans="1:12" s="10" customFormat="1" x14ac:dyDescent="0.2">
      <c r="A112" t="str">
        <f t="shared" si="6"/>
        <v>NWHI</v>
      </c>
      <c r="B112" t="str">
        <f t="shared" si="7"/>
        <v>FFS</v>
      </c>
      <c r="C112" t="str">
        <f t="shared" si="8"/>
        <v>2016</v>
      </c>
      <c r="D112" s="10" t="s">
        <v>136</v>
      </c>
      <c r="E112" s="12">
        <v>21.40089146</v>
      </c>
      <c r="F112" s="12">
        <v>7.9432444100000001</v>
      </c>
      <c r="G112" s="12">
        <v>6.6316850120000002</v>
      </c>
      <c r="H112" s="12">
        <v>0</v>
      </c>
      <c r="I112" s="12">
        <v>64.024179119999999</v>
      </c>
      <c r="J112">
        <f t="shared" si="9"/>
        <v>5</v>
      </c>
      <c r="K112">
        <f t="shared" si="10"/>
        <v>9</v>
      </c>
      <c r="L112">
        <f t="shared" si="11"/>
        <v>13</v>
      </c>
    </row>
    <row r="113" spans="1:12" s="10" customFormat="1" x14ac:dyDescent="0.2">
      <c r="A113" t="str">
        <f t="shared" si="6"/>
        <v>NWHI</v>
      </c>
      <c r="B113" t="str">
        <f t="shared" si="7"/>
        <v>KUR</v>
      </c>
      <c r="C113" t="str">
        <f t="shared" si="8"/>
        <v>2016</v>
      </c>
      <c r="D113" s="10" t="s">
        <v>137</v>
      </c>
      <c r="E113" s="12">
        <v>6.7159474550000002</v>
      </c>
      <c r="F113" s="12">
        <v>8.9484621539999996</v>
      </c>
      <c r="G113" s="12">
        <v>23.33216389</v>
      </c>
      <c r="H113" s="12">
        <v>0</v>
      </c>
      <c r="I113" s="12">
        <v>61.003426500000003</v>
      </c>
      <c r="J113">
        <f t="shared" si="9"/>
        <v>5</v>
      </c>
      <c r="K113">
        <f t="shared" si="10"/>
        <v>9</v>
      </c>
      <c r="L113">
        <f t="shared" si="11"/>
        <v>13</v>
      </c>
    </row>
    <row r="114" spans="1:12" s="10" customFormat="1" x14ac:dyDescent="0.2">
      <c r="A114" t="str">
        <f t="shared" si="6"/>
        <v>NWHI</v>
      </c>
      <c r="B114" t="str">
        <f t="shared" si="7"/>
        <v>LIS</v>
      </c>
      <c r="C114" t="str">
        <f t="shared" si="8"/>
        <v>2016</v>
      </c>
      <c r="D114" s="10" t="s">
        <v>138</v>
      </c>
      <c r="E114" s="12">
        <v>16.27390329</v>
      </c>
      <c r="F114" s="12">
        <v>8.9693979949999996</v>
      </c>
      <c r="G114" s="12">
        <v>19.43516232</v>
      </c>
      <c r="H114" s="12">
        <v>0</v>
      </c>
      <c r="I114" s="12">
        <v>55.321536399999999</v>
      </c>
      <c r="J114">
        <f t="shared" si="9"/>
        <v>5</v>
      </c>
      <c r="K114">
        <f t="shared" si="10"/>
        <v>9</v>
      </c>
      <c r="L114">
        <f t="shared" si="11"/>
        <v>13</v>
      </c>
    </row>
    <row r="115" spans="1:12" s="10" customFormat="1" x14ac:dyDescent="0.2">
      <c r="A115" t="str">
        <f t="shared" si="6"/>
        <v>NWHI</v>
      </c>
      <c r="B115" t="str">
        <f t="shared" si="7"/>
        <v>PHR</v>
      </c>
      <c r="C115" t="str">
        <f t="shared" si="8"/>
        <v>2016</v>
      </c>
      <c r="D115" s="10" t="s">
        <v>139</v>
      </c>
      <c r="E115" s="12">
        <v>3.8209634440000002</v>
      </c>
      <c r="F115" s="12">
        <v>12.412441640000001</v>
      </c>
      <c r="G115" s="12">
        <v>28.934326129999999</v>
      </c>
      <c r="H115" s="12">
        <v>0</v>
      </c>
      <c r="I115" s="12">
        <v>54.832268790000001</v>
      </c>
      <c r="J115">
        <f t="shared" si="9"/>
        <v>5</v>
      </c>
      <c r="K115">
        <f t="shared" si="10"/>
        <v>9</v>
      </c>
      <c r="L115">
        <f t="shared" si="11"/>
        <v>13</v>
      </c>
    </row>
    <row r="116" spans="1:12" s="10" customFormat="1" x14ac:dyDescent="0.2">
      <c r="A116" t="str">
        <f t="shared" si="6"/>
        <v>NWHI</v>
      </c>
      <c r="B116" t="str">
        <f t="shared" si="7"/>
        <v>FFS</v>
      </c>
      <c r="C116" t="str">
        <f t="shared" si="8"/>
        <v>2017</v>
      </c>
      <c r="D116" s="10" t="s">
        <v>140</v>
      </c>
      <c r="E116" s="12">
        <v>23.264607770000001</v>
      </c>
      <c r="F116" s="12">
        <v>5.279977562</v>
      </c>
      <c r="G116" s="12">
        <v>12.406996619999999</v>
      </c>
      <c r="H116" s="12">
        <v>0</v>
      </c>
      <c r="I116" s="12">
        <v>59.048418050000002</v>
      </c>
      <c r="J116">
        <f t="shared" si="9"/>
        <v>5</v>
      </c>
      <c r="K116">
        <f t="shared" si="10"/>
        <v>9</v>
      </c>
      <c r="L116">
        <f t="shared" si="11"/>
        <v>13</v>
      </c>
    </row>
    <row r="117" spans="1:12" s="10" customFormat="1" x14ac:dyDescent="0.2">
      <c r="A117" t="str">
        <f t="shared" si="6"/>
        <v>NWHI</v>
      </c>
      <c r="B117" t="str">
        <f t="shared" si="7"/>
        <v>KUR</v>
      </c>
      <c r="C117" t="str">
        <f t="shared" si="8"/>
        <v>2017</v>
      </c>
      <c r="D117" s="10" t="s">
        <v>141</v>
      </c>
      <c r="E117" s="12">
        <v>7.7484991819999998</v>
      </c>
      <c r="F117" s="12">
        <v>4.5499436940000004</v>
      </c>
      <c r="G117" s="12">
        <v>16.663181990000002</v>
      </c>
      <c r="H117" s="12">
        <v>0</v>
      </c>
      <c r="I117" s="12">
        <v>71.038375139999999</v>
      </c>
      <c r="J117">
        <f t="shared" si="9"/>
        <v>5</v>
      </c>
      <c r="K117">
        <f t="shared" si="10"/>
        <v>9</v>
      </c>
      <c r="L117">
        <f t="shared" si="11"/>
        <v>13</v>
      </c>
    </row>
    <row r="118" spans="1:12" s="10" customFormat="1" x14ac:dyDescent="0.2">
      <c r="A118" t="str">
        <f t="shared" si="6"/>
        <v>NWHI</v>
      </c>
      <c r="B118" t="str">
        <f t="shared" si="7"/>
        <v>LAY</v>
      </c>
      <c r="C118" t="str">
        <f t="shared" si="8"/>
        <v>2017</v>
      </c>
      <c r="D118" s="10" t="s">
        <v>142</v>
      </c>
      <c r="E118" s="12">
        <v>9.2703207750000001</v>
      </c>
      <c r="F118" s="12">
        <v>7.2683926769999996</v>
      </c>
      <c r="G118" s="12">
        <v>25.954362400000001</v>
      </c>
      <c r="H118" s="12">
        <v>0</v>
      </c>
      <c r="I118" s="12">
        <v>57.506924150000003</v>
      </c>
      <c r="J118">
        <f t="shared" si="9"/>
        <v>5</v>
      </c>
      <c r="K118">
        <f t="shared" si="10"/>
        <v>9</v>
      </c>
      <c r="L118">
        <f t="shared" si="11"/>
        <v>13</v>
      </c>
    </row>
    <row r="119" spans="1:12" s="10" customFormat="1" x14ac:dyDescent="0.2">
      <c r="A119" t="str">
        <f t="shared" si="6"/>
        <v>NWHI</v>
      </c>
      <c r="B119" t="str">
        <f t="shared" si="7"/>
        <v>LIS</v>
      </c>
      <c r="C119" t="str">
        <f t="shared" si="8"/>
        <v>2017</v>
      </c>
      <c r="D119" s="10" t="s">
        <v>143</v>
      </c>
      <c r="E119" s="12">
        <v>25.177248970000001</v>
      </c>
      <c r="F119" s="12">
        <v>16.375272349999999</v>
      </c>
      <c r="G119" s="12">
        <v>19.141244289999999</v>
      </c>
      <c r="H119" s="12">
        <v>0</v>
      </c>
      <c r="I119" s="12">
        <v>39.30623439</v>
      </c>
      <c r="J119">
        <f t="shared" si="9"/>
        <v>5</v>
      </c>
      <c r="K119">
        <f t="shared" si="10"/>
        <v>9</v>
      </c>
      <c r="L119">
        <f t="shared" si="11"/>
        <v>13</v>
      </c>
    </row>
    <row r="120" spans="1:12" s="10" customFormat="1" x14ac:dyDescent="0.2">
      <c r="A120" t="str">
        <f t="shared" si="6"/>
        <v>NWHI</v>
      </c>
      <c r="B120" t="str">
        <f t="shared" si="7"/>
        <v>MID</v>
      </c>
      <c r="C120" t="str">
        <f t="shared" si="8"/>
        <v>2017</v>
      </c>
      <c r="D120" s="10" t="s">
        <v>144</v>
      </c>
      <c r="E120" s="12">
        <v>2.8488072180000001</v>
      </c>
      <c r="F120" s="12">
        <v>2.2239021910000001</v>
      </c>
      <c r="G120" s="12">
        <v>18.086099440000002</v>
      </c>
      <c r="H120" s="12">
        <v>0</v>
      </c>
      <c r="I120" s="12">
        <v>76.84119115</v>
      </c>
      <c r="J120">
        <f t="shared" si="9"/>
        <v>5</v>
      </c>
      <c r="K120">
        <f t="shared" si="10"/>
        <v>9</v>
      </c>
      <c r="L120">
        <f t="shared" si="11"/>
        <v>13</v>
      </c>
    </row>
    <row r="121" spans="1:12" s="10" customFormat="1" x14ac:dyDescent="0.2">
      <c r="A121" t="str">
        <f t="shared" si="6"/>
        <v>NWHI</v>
      </c>
      <c r="B121" t="str">
        <f t="shared" si="7"/>
        <v>PHR</v>
      </c>
      <c r="C121" t="str">
        <f t="shared" si="8"/>
        <v>2017</v>
      </c>
      <c r="D121" s="10" t="s">
        <v>145</v>
      </c>
      <c r="E121" s="12">
        <v>2.6562836609999998</v>
      </c>
      <c r="F121" s="12">
        <v>5.5973191499999997</v>
      </c>
      <c r="G121" s="12">
        <v>40.320625939999999</v>
      </c>
      <c r="H121" s="12">
        <v>0</v>
      </c>
      <c r="I121" s="12">
        <v>51.425771249999997</v>
      </c>
      <c r="J121">
        <f t="shared" si="9"/>
        <v>5</v>
      </c>
      <c r="K121">
        <f t="shared" si="10"/>
        <v>9</v>
      </c>
      <c r="L121">
        <f t="shared" si="11"/>
        <v>13</v>
      </c>
    </row>
  </sheetData>
  <mergeCells count="1">
    <mergeCell ref="D1:I1"/>
  </mergeCells>
  <pageMargins left="0.7" right="0.7" top="0.75" bottom="0.75" header="0.3" footer="0.3"/>
  <pageSetup paperSize="9" orientation="portrait" horizontalDpi="0" verticalDpi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701427-4E1F-154E-B52D-BFF39D396525}">
  <dimension ref="A1:V597"/>
  <sheetViews>
    <sheetView workbookViewId="0">
      <selection activeCell="G1" sqref="G1"/>
    </sheetView>
  </sheetViews>
  <sheetFormatPr baseColWidth="10" defaultRowHeight="16" x14ac:dyDescent="0.2"/>
  <cols>
    <col min="4" max="4" width="24.33203125" bestFit="1" customWidth="1"/>
    <col min="5" max="5" width="12.5" bestFit="1" customWidth="1"/>
    <col min="6" max="6" width="13.33203125" bestFit="1" customWidth="1"/>
    <col min="11" max="11" width="17.6640625" bestFit="1" customWidth="1"/>
  </cols>
  <sheetData>
    <row r="1" spans="1:22" x14ac:dyDescent="0.2">
      <c r="A1" s="6"/>
      <c r="B1" s="6"/>
      <c r="C1" s="6"/>
      <c r="D1" s="96" t="s">
        <v>25</v>
      </c>
      <c r="E1" s="96"/>
      <c r="F1" s="96"/>
    </row>
    <row r="2" spans="1:22" x14ac:dyDescent="0.2">
      <c r="A2" s="8" t="s">
        <v>1</v>
      </c>
      <c r="B2" s="8" t="s">
        <v>2</v>
      </c>
      <c r="C2" s="8" t="s">
        <v>146</v>
      </c>
      <c r="D2" s="1" t="s">
        <v>24</v>
      </c>
      <c r="E2" s="3" t="s">
        <v>17</v>
      </c>
      <c r="F2" s="3" t="s">
        <v>18</v>
      </c>
      <c r="L2" t="s">
        <v>19</v>
      </c>
      <c r="M2" t="s">
        <v>20</v>
      </c>
      <c r="N2" t="s">
        <v>21</v>
      </c>
      <c r="O2" t="s">
        <v>22</v>
      </c>
      <c r="P2" t="s">
        <v>23</v>
      </c>
    </row>
    <row r="3" spans="1:22" x14ac:dyDescent="0.2">
      <c r="A3" t="str">
        <f>LEFT(D3,G3-1)</f>
        <v>AMSAM</v>
      </c>
      <c r="B3" t="str">
        <f>MID(D3,G3+1,H3-G3-1)</f>
        <v>OFU</v>
      </c>
      <c r="C3" t="str">
        <f>RIGHT(D3,(I3-H3))</f>
        <v>2015</v>
      </c>
      <c r="D3" s="23" t="s">
        <v>27</v>
      </c>
      <c r="E3" s="24" t="s">
        <v>19</v>
      </c>
      <c r="F3" s="25">
        <v>30.652999999999999</v>
      </c>
      <c r="G3">
        <f>FIND("_",D3)</f>
        <v>6</v>
      </c>
      <c r="H3">
        <f>FIND("_",D3,G3+1)</f>
        <v>10</v>
      </c>
      <c r="I3">
        <f>LEN(D3)</f>
        <v>14</v>
      </c>
      <c r="K3" t="str">
        <f>INDEX($D$3:$D$597,R3)</f>
        <v>AMSAM_OFU_2015</v>
      </c>
      <c r="L3">
        <f>INDEX($F$3:$F$597,R3)</f>
        <v>30.652999999999999</v>
      </c>
      <c r="M3">
        <f t="shared" ref="M3:P3" si="0">INDEX($F$3:$F$597,S3)</f>
        <v>21.614000000000001</v>
      </c>
      <c r="N3">
        <f t="shared" si="0"/>
        <v>10.233000000000001</v>
      </c>
      <c r="O3">
        <f t="shared" si="0"/>
        <v>28.151</v>
      </c>
      <c r="P3">
        <f t="shared" si="0"/>
        <v>9.3480000000000008</v>
      </c>
      <c r="R3">
        <v>1</v>
      </c>
      <c r="S3">
        <v>2</v>
      </c>
      <c r="T3">
        <v>3</v>
      </c>
      <c r="U3">
        <v>4</v>
      </c>
      <c r="V3">
        <v>5</v>
      </c>
    </row>
    <row r="4" spans="1:22" x14ac:dyDescent="0.2">
      <c r="A4" t="str">
        <f t="shared" ref="A4:A67" si="1">LEFT(D4,G4-1)</f>
        <v>AMSAM</v>
      </c>
      <c r="B4" t="str">
        <f t="shared" ref="B4:B67" si="2">MID(D4,G4+1,H4-G4-1)</f>
        <v>OFU</v>
      </c>
      <c r="C4" t="str">
        <f t="shared" ref="C4:C67" si="3">RIGHT(D4,(I4-H4))</f>
        <v>2015</v>
      </c>
      <c r="D4" s="23" t="s">
        <v>27</v>
      </c>
      <c r="E4" s="24" t="s">
        <v>20</v>
      </c>
      <c r="F4" s="25">
        <v>21.614000000000001</v>
      </c>
      <c r="G4">
        <f t="shared" ref="G4:G67" si="4">FIND("_",D4)</f>
        <v>6</v>
      </c>
      <c r="H4">
        <f t="shared" ref="H4:H67" si="5">FIND("_",D4,G4+1)</f>
        <v>10</v>
      </c>
      <c r="I4">
        <f t="shared" ref="I4:I67" si="6">LEN(D4)</f>
        <v>14</v>
      </c>
      <c r="K4" t="str">
        <f>INDEX($D$3:$D$597,R4)</f>
        <v>AMSAM_ROS_2015</v>
      </c>
      <c r="L4">
        <f>INDEX($F$3:$F$597,R4)</f>
        <v>10.55</v>
      </c>
      <c r="M4">
        <f t="shared" ref="M4" si="7">INDEX($F$3:$F$597,S4)</f>
        <v>13.867000000000001</v>
      </c>
      <c r="N4">
        <f t="shared" ref="N4" si="8">INDEX($F$3:$F$597,T4)</f>
        <v>6.0750000000000002</v>
      </c>
      <c r="O4">
        <f t="shared" ref="O4" si="9">INDEX($F$3:$F$597,U4)</f>
        <v>42.765000000000001</v>
      </c>
      <c r="P4">
        <f t="shared" ref="P4" si="10">INDEX($F$3:$F$597,V4)</f>
        <v>26.742999999999999</v>
      </c>
      <c r="R4">
        <f>R3+5</f>
        <v>6</v>
      </c>
      <c r="S4">
        <f t="shared" ref="S4:V4" si="11">S3+5</f>
        <v>7</v>
      </c>
      <c r="T4">
        <f t="shared" si="11"/>
        <v>8</v>
      </c>
      <c r="U4">
        <f t="shared" si="11"/>
        <v>9</v>
      </c>
      <c r="V4">
        <f t="shared" si="11"/>
        <v>10</v>
      </c>
    </row>
    <row r="5" spans="1:22" x14ac:dyDescent="0.2">
      <c r="A5" t="str">
        <f t="shared" si="1"/>
        <v>AMSAM</v>
      </c>
      <c r="B5" t="str">
        <f t="shared" si="2"/>
        <v>OFU</v>
      </c>
      <c r="C5" t="str">
        <f t="shared" si="3"/>
        <v>2015</v>
      </c>
      <c r="D5" s="23" t="s">
        <v>27</v>
      </c>
      <c r="E5" s="24" t="s">
        <v>21</v>
      </c>
      <c r="F5" s="25">
        <v>10.233000000000001</v>
      </c>
      <c r="G5">
        <f t="shared" si="4"/>
        <v>6</v>
      </c>
      <c r="H5">
        <f t="shared" si="5"/>
        <v>10</v>
      </c>
      <c r="I5">
        <f t="shared" si="6"/>
        <v>14</v>
      </c>
      <c r="K5" t="str">
        <f t="shared" ref="K5:K38" si="12">INDEX($D$3:$D$597,R5)</f>
        <v>AMSAM_ROSOTH_2015</v>
      </c>
      <c r="L5">
        <f t="shared" ref="L5:L38" si="13">INDEX($F$3:$F$597,R5)</f>
        <v>7.0780000000000003</v>
      </c>
      <c r="M5">
        <f t="shared" ref="M5:M38" si="14">INDEX($F$3:$F$597,S5)</f>
        <v>3.3530000000000002</v>
      </c>
      <c r="N5">
        <f t="shared" ref="N5:N38" si="15">INDEX($F$3:$F$597,T5)</f>
        <v>0.55200000000000005</v>
      </c>
      <c r="O5">
        <f t="shared" ref="O5:O38" si="16">INDEX($F$3:$F$597,U5)</f>
        <v>54.82</v>
      </c>
      <c r="P5">
        <f t="shared" ref="P5:P38" si="17">INDEX($F$3:$F$597,V5)</f>
        <v>34.197000000000003</v>
      </c>
      <c r="R5">
        <f t="shared" ref="R5:R38" si="18">R4+5</f>
        <v>11</v>
      </c>
      <c r="S5">
        <f t="shared" ref="S5:S38" si="19">S4+5</f>
        <v>12</v>
      </c>
      <c r="T5">
        <f t="shared" ref="T5:T38" si="20">T4+5</f>
        <v>13</v>
      </c>
      <c r="U5">
        <f t="shared" ref="U5:U38" si="21">U4+5</f>
        <v>14</v>
      </c>
      <c r="V5">
        <f t="shared" ref="V5:V38" si="22">V4+5</f>
        <v>15</v>
      </c>
    </row>
    <row r="6" spans="1:22" x14ac:dyDescent="0.2">
      <c r="A6" t="str">
        <f t="shared" si="1"/>
        <v>AMSAM</v>
      </c>
      <c r="B6" t="str">
        <f t="shared" si="2"/>
        <v>OFU</v>
      </c>
      <c r="C6" t="str">
        <f t="shared" si="3"/>
        <v>2015</v>
      </c>
      <c r="D6" s="23" t="s">
        <v>27</v>
      </c>
      <c r="E6" s="24" t="s">
        <v>22</v>
      </c>
      <c r="F6" s="25">
        <v>28.151</v>
      </c>
      <c r="G6">
        <f t="shared" si="4"/>
        <v>6</v>
      </c>
      <c r="H6">
        <f t="shared" si="5"/>
        <v>10</v>
      </c>
      <c r="I6">
        <f t="shared" si="6"/>
        <v>14</v>
      </c>
      <c r="K6" t="str">
        <f t="shared" si="12"/>
        <v>AMSAM_ROSMPA_2015</v>
      </c>
      <c r="L6">
        <f t="shared" si="13"/>
        <v>18.504999999999999</v>
      </c>
      <c r="M6">
        <f t="shared" si="14"/>
        <v>37.954000000000001</v>
      </c>
      <c r="N6">
        <f t="shared" si="15"/>
        <v>18.728000000000002</v>
      </c>
      <c r="O6">
        <f t="shared" si="16"/>
        <v>15.147</v>
      </c>
      <c r="P6">
        <f t="shared" si="17"/>
        <v>9.6669999999999998</v>
      </c>
      <c r="R6">
        <f t="shared" si="18"/>
        <v>16</v>
      </c>
      <c r="S6">
        <f t="shared" si="19"/>
        <v>17</v>
      </c>
      <c r="T6">
        <f t="shared" si="20"/>
        <v>18</v>
      </c>
      <c r="U6">
        <f t="shared" si="21"/>
        <v>19</v>
      </c>
      <c r="V6">
        <f t="shared" si="22"/>
        <v>20</v>
      </c>
    </row>
    <row r="7" spans="1:22" x14ac:dyDescent="0.2">
      <c r="A7" t="str">
        <f t="shared" si="1"/>
        <v>AMSAM</v>
      </c>
      <c r="B7" t="str">
        <f t="shared" si="2"/>
        <v>OFU</v>
      </c>
      <c r="C7" t="str">
        <f t="shared" si="3"/>
        <v>2015</v>
      </c>
      <c r="D7" s="23" t="s">
        <v>27</v>
      </c>
      <c r="E7" s="24" t="s">
        <v>23</v>
      </c>
      <c r="F7" s="25">
        <v>9.3480000000000008</v>
      </c>
      <c r="G7">
        <f t="shared" si="4"/>
        <v>6</v>
      </c>
      <c r="H7">
        <f t="shared" si="5"/>
        <v>10</v>
      </c>
      <c r="I7">
        <f t="shared" si="6"/>
        <v>14</v>
      </c>
      <c r="K7" t="str">
        <f t="shared" si="12"/>
        <v>AMSAM_SWA_2015</v>
      </c>
      <c r="L7">
        <f t="shared" si="13"/>
        <v>37.386000000000003</v>
      </c>
      <c r="M7">
        <f t="shared" si="14"/>
        <v>18.152999999999999</v>
      </c>
      <c r="N7">
        <f t="shared" si="15"/>
        <v>16.010000000000002</v>
      </c>
      <c r="O7">
        <f t="shared" si="16"/>
        <v>20.401</v>
      </c>
      <c r="P7">
        <f t="shared" si="17"/>
        <v>8.0510000000000002</v>
      </c>
      <c r="R7">
        <f t="shared" si="18"/>
        <v>21</v>
      </c>
      <c r="S7">
        <f t="shared" si="19"/>
        <v>22</v>
      </c>
      <c r="T7">
        <f t="shared" si="20"/>
        <v>23</v>
      </c>
      <c r="U7">
        <f t="shared" si="21"/>
        <v>24</v>
      </c>
      <c r="V7">
        <f t="shared" si="22"/>
        <v>25</v>
      </c>
    </row>
    <row r="8" spans="1:22" x14ac:dyDescent="0.2">
      <c r="A8" t="str">
        <f t="shared" si="1"/>
        <v>AMSAM</v>
      </c>
      <c r="B8" t="str">
        <f t="shared" si="2"/>
        <v>ROS</v>
      </c>
      <c r="C8" t="str">
        <f t="shared" si="3"/>
        <v>2015</v>
      </c>
      <c r="D8" s="23" t="s">
        <v>28</v>
      </c>
      <c r="E8" s="24" t="s">
        <v>19</v>
      </c>
      <c r="F8" s="25">
        <v>10.55</v>
      </c>
      <c r="G8">
        <f t="shared" si="4"/>
        <v>6</v>
      </c>
      <c r="H8">
        <f t="shared" si="5"/>
        <v>10</v>
      </c>
      <c r="I8">
        <f t="shared" si="6"/>
        <v>14</v>
      </c>
      <c r="K8" t="str">
        <f t="shared" si="12"/>
        <v>AMSAM_TAU_2015</v>
      </c>
      <c r="L8">
        <f t="shared" si="13"/>
        <v>31.698</v>
      </c>
      <c r="M8">
        <f t="shared" si="14"/>
        <v>13.862</v>
      </c>
      <c r="N8">
        <f t="shared" si="15"/>
        <v>8.8379999999999992</v>
      </c>
      <c r="O8">
        <f t="shared" si="16"/>
        <v>37.875999999999998</v>
      </c>
      <c r="P8">
        <f t="shared" si="17"/>
        <v>7.7270000000000003</v>
      </c>
      <c r="R8">
        <f t="shared" si="18"/>
        <v>26</v>
      </c>
      <c r="S8">
        <f t="shared" si="19"/>
        <v>27</v>
      </c>
      <c r="T8">
        <f t="shared" si="20"/>
        <v>28</v>
      </c>
      <c r="U8">
        <f t="shared" si="21"/>
        <v>29</v>
      </c>
      <c r="V8">
        <f t="shared" si="22"/>
        <v>30</v>
      </c>
    </row>
    <row r="9" spans="1:22" x14ac:dyDescent="0.2">
      <c r="A9" t="str">
        <f t="shared" si="1"/>
        <v>AMSAM</v>
      </c>
      <c r="B9" t="str">
        <f t="shared" si="2"/>
        <v>ROS</v>
      </c>
      <c r="C9" t="str">
        <f t="shared" si="3"/>
        <v>2015</v>
      </c>
      <c r="D9" s="23" t="s">
        <v>28</v>
      </c>
      <c r="E9" s="24" t="s">
        <v>20</v>
      </c>
      <c r="F9" s="25">
        <v>13.867000000000001</v>
      </c>
      <c r="G9">
        <f t="shared" si="4"/>
        <v>6</v>
      </c>
      <c r="H9">
        <f t="shared" si="5"/>
        <v>10</v>
      </c>
      <c r="I9">
        <f t="shared" si="6"/>
        <v>14</v>
      </c>
      <c r="K9" t="str">
        <f t="shared" si="12"/>
        <v>AMSAM_TUT_2015</v>
      </c>
      <c r="L9">
        <f t="shared" si="13"/>
        <v>23.890999999999998</v>
      </c>
      <c r="M9">
        <f t="shared" si="14"/>
        <v>14.031000000000001</v>
      </c>
      <c r="N9">
        <f t="shared" si="15"/>
        <v>12.349</v>
      </c>
      <c r="O9">
        <f t="shared" si="16"/>
        <v>42.890999999999998</v>
      </c>
      <c r="P9">
        <f t="shared" si="17"/>
        <v>6.84</v>
      </c>
      <c r="R9">
        <f t="shared" si="18"/>
        <v>31</v>
      </c>
      <c r="S9">
        <f t="shared" si="19"/>
        <v>32</v>
      </c>
      <c r="T9">
        <f t="shared" si="20"/>
        <v>33</v>
      </c>
      <c r="U9">
        <f t="shared" si="21"/>
        <v>34</v>
      </c>
      <c r="V9">
        <f t="shared" si="22"/>
        <v>35</v>
      </c>
    </row>
    <row r="10" spans="1:22" x14ac:dyDescent="0.2">
      <c r="A10" t="str">
        <f t="shared" si="1"/>
        <v>AMSAM</v>
      </c>
      <c r="B10" t="str">
        <f t="shared" si="2"/>
        <v>ROS</v>
      </c>
      <c r="C10" t="str">
        <f t="shared" si="3"/>
        <v>2015</v>
      </c>
      <c r="D10" s="23" t="s">
        <v>28</v>
      </c>
      <c r="E10" s="24" t="s">
        <v>21</v>
      </c>
      <c r="F10" s="25">
        <v>6.0750000000000002</v>
      </c>
      <c r="G10">
        <f t="shared" si="4"/>
        <v>6</v>
      </c>
      <c r="H10">
        <f t="shared" si="5"/>
        <v>10</v>
      </c>
      <c r="I10">
        <f t="shared" si="6"/>
        <v>14</v>
      </c>
      <c r="K10" t="str">
        <f t="shared" si="12"/>
        <v>AMSAM_TUTNE2_2015</v>
      </c>
      <c r="L10">
        <f t="shared" si="13"/>
        <v>29.806000000000001</v>
      </c>
      <c r="M10">
        <f t="shared" si="14"/>
        <v>10.135999999999999</v>
      </c>
      <c r="N10">
        <f t="shared" si="15"/>
        <v>8.5690000000000008</v>
      </c>
      <c r="O10">
        <f t="shared" si="16"/>
        <v>44.515000000000001</v>
      </c>
      <c r="P10">
        <f t="shared" si="17"/>
        <v>6.9740000000000002</v>
      </c>
      <c r="R10">
        <f t="shared" si="18"/>
        <v>36</v>
      </c>
      <c r="S10">
        <f t="shared" si="19"/>
        <v>37</v>
      </c>
      <c r="T10">
        <f t="shared" si="20"/>
        <v>38</v>
      </c>
      <c r="U10">
        <f t="shared" si="21"/>
        <v>39</v>
      </c>
      <c r="V10">
        <f t="shared" si="22"/>
        <v>40</v>
      </c>
    </row>
    <row r="11" spans="1:22" x14ac:dyDescent="0.2">
      <c r="A11" t="str">
        <f t="shared" si="1"/>
        <v>AMSAM</v>
      </c>
      <c r="B11" t="str">
        <f t="shared" si="2"/>
        <v>ROS</v>
      </c>
      <c r="C11" t="str">
        <f t="shared" si="3"/>
        <v>2015</v>
      </c>
      <c r="D11" s="23" t="s">
        <v>28</v>
      </c>
      <c r="E11" s="24" t="s">
        <v>22</v>
      </c>
      <c r="F11" s="25">
        <v>42.765000000000001</v>
      </c>
      <c r="G11">
        <f t="shared" si="4"/>
        <v>6</v>
      </c>
      <c r="H11">
        <f t="shared" si="5"/>
        <v>10</v>
      </c>
      <c r="I11">
        <f t="shared" si="6"/>
        <v>14</v>
      </c>
      <c r="K11" t="str">
        <f t="shared" si="12"/>
        <v>AMSAM_TUTNEAB_2015</v>
      </c>
      <c r="L11">
        <f t="shared" si="13"/>
        <v>5.5529999999999999</v>
      </c>
      <c r="M11">
        <f t="shared" si="14"/>
        <v>2.5720000000000001</v>
      </c>
      <c r="N11">
        <f t="shared" si="15"/>
        <v>10.365</v>
      </c>
      <c r="O11">
        <f t="shared" si="16"/>
        <v>72.667000000000002</v>
      </c>
      <c r="P11">
        <f t="shared" si="17"/>
        <v>8.8420000000000005</v>
      </c>
      <c r="R11">
        <f t="shared" si="18"/>
        <v>41</v>
      </c>
      <c r="S11">
        <f t="shared" si="19"/>
        <v>42</v>
      </c>
      <c r="T11">
        <f t="shared" si="20"/>
        <v>43</v>
      </c>
      <c r="U11">
        <f t="shared" si="21"/>
        <v>44</v>
      </c>
      <c r="V11">
        <f t="shared" si="22"/>
        <v>45</v>
      </c>
    </row>
    <row r="12" spans="1:22" x14ac:dyDescent="0.2">
      <c r="A12" t="str">
        <f t="shared" si="1"/>
        <v>AMSAM</v>
      </c>
      <c r="B12" t="str">
        <f t="shared" si="2"/>
        <v>ROS</v>
      </c>
      <c r="C12" t="str">
        <f t="shared" si="3"/>
        <v>2015</v>
      </c>
      <c r="D12" s="23" t="s">
        <v>28</v>
      </c>
      <c r="E12" s="24" t="s">
        <v>23</v>
      </c>
      <c r="F12" s="25">
        <v>26.742999999999999</v>
      </c>
      <c r="G12">
        <f t="shared" si="4"/>
        <v>6</v>
      </c>
      <c r="H12">
        <f t="shared" si="5"/>
        <v>10</v>
      </c>
      <c r="I12">
        <f t="shared" si="6"/>
        <v>14</v>
      </c>
      <c r="K12" t="str">
        <f t="shared" si="12"/>
        <v>AMSAM_TUTNW_2015</v>
      </c>
      <c r="L12">
        <f t="shared" si="13"/>
        <v>23.64</v>
      </c>
      <c r="M12">
        <f t="shared" si="14"/>
        <v>7.5049999999999999</v>
      </c>
      <c r="N12">
        <f t="shared" si="15"/>
        <v>10.404</v>
      </c>
      <c r="O12">
        <f t="shared" si="16"/>
        <v>51.404000000000003</v>
      </c>
      <c r="P12">
        <f t="shared" si="17"/>
        <v>7.0460000000000003</v>
      </c>
      <c r="R12">
        <f t="shared" si="18"/>
        <v>46</v>
      </c>
      <c r="S12">
        <f t="shared" si="19"/>
        <v>47</v>
      </c>
      <c r="T12">
        <f t="shared" si="20"/>
        <v>48</v>
      </c>
      <c r="U12">
        <f t="shared" si="21"/>
        <v>49</v>
      </c>
      <c r="V12">
        <f t="shared" si="22"/>
        <v>50</v>
      </c>
    </row>
    <row r="13" spans="1:22" x14ac:dyDescent="0.2">
      <c r="A13" t="str">
        <f t="shared" si="1"/>
        <v>AMSAM</v>
      </c>
      <c r="B13" t="str">
        <f t="shared" si="2"/>
        <v>ROSOTH</v>
      </c>
      <c r="C13" t="str">
        <f t="shared" si="3"/>
        <v>2015</v>
      </c>
      <c r="D13" s="23" t="s">
        <v>29</v>
      </c>
      <c r="E13" s="24" t="s">
        <v>19</v>
      </c>
      <c r="F13" s="25">
        <v>7.0780000000000003</v>
      </c>
      <c r="G13">
        <f t="shared" si="4"/>
        <v>6</v>
      </c>
      <c r="H13">
        <f t="shared" si="5"/>
        <v>13</v>
      </c>
      <c r="I13">
        <f t="shared" si="6"/>
        <v>17</v>
      </c>
      <c r="K13" t="str">
        <f t="shared" si="12"/>
        <v>AMSAM_TUTSE_2015</v>
      </c>
      <c r="L13">
        <f t="shared" si="13"/>
        <v>17.141999999999999</v>
      </c>
      <c r="M13">
        <f t="shared" si="14"/>
        <v>17.353000000000002</v>
      </c>
      <c r="N13">
        <f t="shared" si="15"/>
        <v>16.881</v>
      </c>
      <c r="O13">
        <f t="shared" si="16"/>
        <v>41.713000000000001</v>
      </c>
      <c r="P13">
        <f t="shared" si="17"/>
        <v>6.9119999999999999</v>
      </c>
      <c r="R13">
        <f t="shared" si="18"/>
        <v>51</v>
      </c>
      <c r="S13">
        <f t="shared" si="19"/>
        <v>52</v>
      </c>
      <c r="T13">
        <f t="shared" si="20"/>
        <v>53</v>
      </c>
      <c r="U13">
        <f t="shared" si="21"/>
        <v>54</v>
      </c>
      <c r="V13">
        <f t="shared" si="22"/>
        <v>55</v>
      </c>
    </row>
    <row r="14" spans="1:22" x14ac:dyDescent="0.2">
      <c r="A14" t="str">
        <f t="shared" si="1"/>
        <v>AMSAM</v>
      </c>
      <c r="B14" t="str">
        <f t="shared" si="2"/>
        <v>ROSOTH</v>
      </c>
      <c r="C14" t="str">
        <f t="shared" si="3"/>
        <v>2015</v>
      </c>
      <c r="D14" s="23" t="s">
        <v>29</v>
      </c>
      <c r="E14" s="24" t="s">
        <v>20</v>
      </c>
      <c r="F14" s="25">
        <v>3.3530000000000002</v>
      </c>
      <c r="G14">
        <f t="shared" si="4"/>
        <v>6</v>
      </c>
      <c r="H14">
        <f t="shared" si="5"/>
        <v>13</v>
      </c>
      <c r="I14">
        <f t="shared" si="6"/>
        <v>17</v>
      </c>
      <c r="K14" t="str">
        <f t="shared" si="12"/>
        <v>AMSAM_TUTSW2_2015</v>
      </c>
      <c r="L14">
        <f t="shared" si="13"/>
        <v>34.430999999999997</v>
      </c>
      <c r="M14">
        <f t="shared" si="14"/>
        <v>22.427</v>
      </c>
      <c r="N14">
        <f t="shared" si="15"/>
        <v>11.378</v>
      </c>
      <c r="O14">
        <f t="shared" si="16"/>
        <v>26.131</v>
      </c>
      <c r="P14">
        <f t="shared" si="17"/>
        <v>5.633</v>
      </c>
      <c r="R14">
        <f t="shared" si="18"/>
        <v>56</v>
      </c>
      <c r="S14">
        <f t="shared" si="19"/>
        <v>57</v>
      </c>
      <c r="T14">
        <f t="shared" si="20"/>
        <v>58</v>
      </c>
      <c r="U14">
        <f t="shared" si="21"/>
        <v>59</v>
      </c>
      <c r="V14">
        <f t="shared" si="22"/>
        <v>60</v>
      </c>
    </row>
    <row r="15" spans="1:22" x14ac:dyDescent="0.2">
      <c r="A15" t="str">
        <f t="shared" si="1"/>
        <v>AMSAM</v>
      </c>
      <c r="B15" t="str">
        <f t="shared" si="2"/>
        <v>ROSOTH</v>
      </c>
      <c r="C15" t="str">
        <f t="shared" si="3"/>
        <v>2015</v>
      </c>
      <c r="D15" s="23" t="s">
        <v>29</v>
      </c>
      <c r="E15" s="24" t="s">
        <v>21</v>
      </c>
      <c r="F15" s="25">
        <v>0.55200000000000005</v>
      </c>
      <c r="G15">
        <f t="shared" si="4"/>
        <v>6</v>
      </c>
      <c r="H15">
        <f t="shared" si="5"/>
        <v>13</v>
      </c>
      <c r="I15">
        <f t="shared" si="6"/>
        <v>17</v>
      </c>
      <c r="K15" t="str">
        <f t="shared" si="12"/>
        <v>AMSAM_TUTSWFA_2015</v>
      </c>
      <c r="L15">
        <f t="shared" si="13"/>
        <v>37.54</v>
      </c>
      <c r="M15">
        <f t="shared" si="14"/>
        <v>22.858000000000001</v>
      </c>
      <c r="N15">
        <f t="shared" si="15"/>
        <v>10.827999999999999</v>
      </c>
      <c r="O15">
        <f t="shared" si="16"/>
        <v>22.11</v>
      </c>
      <c r="P15">
        <f t="shared" si="17"/>
        <v>6.6630000000000003</v>
      </c>
      <c r="R15">
        <f t="shared" si="18"/>
        <v>61</v>
      </c>
      <c r="S15">
        <f t="shared" si="19"/>
        <v>62</v>
      </c>
      <c r="T15">
        <f t="shared" si="20"/>
        <v>63</v>
      </c>
      <c r="U15">
        <f t="shared" si="21"/>
        <v>64</v>
      </c>
      <c r="V15">
        <f t="shared" si="22"/>
        <v>65</v>
      </c>
    </row>
    <row r="16" spans="1:22" x14ac:dyDescent="0.2">
      <c r="A16" t="str">
        <f t="shared" si="1"/>
        <v>AMSAM</v>
      </c>
      <c r="B16" t="str">
        <f t="shared" si="2"/>
        <v>ROSOTH</v>
      </c>
      <c r="C16" t="str">
        <f t="shared" si="3"/>
        <v>2015</v>
      </c>
      <c r="D16" s="23" t="s">
        <v>29</v>
      </c>
      <c r="E16" s="24" t="s">
        <v>22</v>
      </c>
      <c r="F16" s="25">
        <v>54.82</v>
      </c>
      <c r="G16">
        <f t="shared" si="4"/>
        <v>6</v>
      </c>
      <c r="H16">
        <f t="shared" si="5"/>
        <v>13</v>
      </c>
      <c r="I16">
        <f t="shared" si="6"/>
        <v>17</v>
      </c>
      <c r="K16" t="str">
        <f t="shared" si="12"/>
        <v>CNMI_AGU_2014</v>
      </c>
      <c r="L16">
        <f t="shared" si="13"/>
        <v>13.215</v>
      </c>
      <c r="M16">
        <f t="shared" si="14"/>
        <v>3.8889999999999998</v>
      </c>
      <c r="N16">
        <f t="shared" si="15"/>
        <v>9.3040000000000003</v>
      </c>
      <c r="O16">
        <f t="shared" si="16"/>
        <v>69.037999999999997</v>
      </c>
      <c r="P16">
        <f t="shared" si="17"/>
        <v>4.5540000000000003</v>
      </c>
      <c r="R16">
        <f t="shared" si="18"/>
        <v>66</v>
      </c>
      <c r="S16">
        <f t="shared" si="19"/>
        <v>67</v>
      </c>
      <c r="T16">
        <f t="shared" si="20"/>
        <v>68</v>
      </c>
      <c r="U16">
        <f t="shared" si="21"/>
        <v>69</v>
      </c>
      <c r="V16">
        <f t="shared" si="22"/>
        <v>70</v>
      </c>
    </row>
    <row r="17" spans="1:22" x14ac:dyDescent="0.2">
      <c r="A17" t="str">
        <f t="shared" si="1"/>
        <v>AMSAM</v>
      </c>
      <c r="B17" t="str">
        <f t="shared" si="2"/>
        <v>ROSOTH</v>
      </c>
      <c r="C17" t="str">
        <f t="shared" si="3"/>
        <v>2015</v>
      </c>
      <c r="D17" s="23" t="s">
        <v>29</v>
      </c>
      <c r="E17" s="24" t="s">
        <v>23</v>
      </c>
      <c r="F17" s="25">
        <v>34.197000000000003</v>
      </c>
      <c r="G17">
        <f t="shared" si="4"/>
        <v>6</v>
      </c>
      <c r="H17">
        <f t="shared" si="5"/>
        <v>13</v>
      </c>
      <c r="I17">
        <f t="shared" si="6"/>
        <v>17</v>
      </c>
      <c r="K17" t="str">
        <f t="shared" si="12"/>
        <v>CNMI_ALA_2014</v>
      </c>
      <c r="L17">
        <f t="shared" si="13"/>
        <v>10.205</v>
      </c>
      <c r="M17">
        <f t="shared" si="14"/>
        <v>2.1280000000000001</v>
      </c>
      <c r="N17">
        <f t="shared" si="15"/>
        <v>7.1829999999999998</v>
      </c>
      <c r="O17">
        <f t="shared" si="16"/>
        <v>74.001999999999995</v>
      </c>
      <c r="P17">
        <f t="shared" si="17"/>
        <v>6.4829999999999997</v>
      </c>
      <c r="R17">
        <f t="shared" si="18"/>
        <v>71</v>
      </c>
      <c r="S17">
        <f t="shared" si="19"/>
        <v>72</v>
      </c>
      <c r="T17">
        <f t="shared" si="20"/>
        <v>73</v>
      </c>
      <c r="U17">
        <f t="shared" si="21"/>
        <v>74</v>
      </c>
      <c r="V17">
        <f t="shared" si="22"/>
        <v>75</v>
      </c>
    </row>
    <row r="18" spans="1:22" x14ac:dyDescent="0.2">
      <c r="A18" t="str">
        <f t="shared" si="1"/>
        <v>AMSAM</v>
      </c>
      <c r="B18" t="str">
        <f t="shared" si="2"/>
        <v>ROSMPA</v>
      </c>
      <c r="C18" t="str">
        <f t="shared" si="3"/>
        <v>2015</v>
      </c>
      <c r="D18" s="23" t="s">
        <v>30</v>
      </c>
      <c r="E18" s="24" t="s">
        <v>19</v>
      </c>
      <c r="F18" s="25">
        <v>18.504999999999999</v>
      </c>
      <c r="G18">
        <f t="shared" si="4"/>
        <v>6</v>
      </c>
      <c r="H18">
        <f t="shared" si="5"/>
        <v>13</v>
      </c>
      <c r="I18">
        <f t="shared" si="6"/>
        <v>17</v>
      </c>
      <c r="K18" t="str">
        <f t="shared" si="12"/>
        <v>CNMI_ASC_2014</v>
      </c>
      <c r="L18">
        <f t="shared" si="13"/>
        <v>17.382999999999999</v>
      </c>
      <c r="M18">
        <f t="shared" si="14"/>
        <v>1.609</v>
      </c>
      <c r="N18">
        <f t="shared" si="15"/>
        <v>6.4020000000000001</v>
      </c>
      <c r="O18">
        <f t="shared" si="16"/>
        <v>62.683999999999997</v>
      </c>
      <c r="P18">
        <f t="shared" si="17"/>
        <v>11.922000000000001</v>
      </c>
      <c r="R18">
        <f t="shared" si="18"/>
        <v>76</v>
      </c>
      <c r="S18">
        <f t="shared" si="19"/>
        <v>77</v>
      </c>
      <c r="T18">
        <f t="shared" si="20"/>
        <v>78</v>
      </c>
      <c r="U18">
        <f t="shared" si="21"/>
        <v>79</v>
      </c>
      <c r="V18">
        <f t="shared" si="22"/>
        <v>80</v>
      </c>
    </row>
    <row r="19" spans="1:22" x14ac:dyDescent="0.2">
      <c r="A19" t="str">
        <f t="shared" si="1"/>
        <v>AMSAM</v>
      </c>
      <c r="B19" t="str">
        <f t="shared" si="2"/>
        <v>ROSMPA</v>
      </c>
      <c r="C19" t="str">
        <f t="shared" si="3"/>
        <v>2015</v>
      </c>
      <c r="D19" s="23" t="s">
        <v>30</v>
      </c>
      <c r="E19" s="24" t="s">
        <v>20</v>
      </c>
      <c r="F19" s="25">
        <v>37.954000000000001</v>
      </c>
      <c r="G19">
        <f t="shared" si="4"/>
        <v>6</v>
      </c>
      <c r="H19">
        <f t="shared" si="5"/>
        <v>13</v>
      </c>
      <c r="I19">
        <f t="shared" si="6"/>
        <v>17</v>
      </c>
      <c r="K19" t="str">
        <f t="shared" si="12"/>
        <v>CNMI_FDP_2014</v>
      </c>
      <c r="L19">
        <f t="shared" si="13"/>
        <v>5.758</v>
      </c>
      <c r="M19">
        <f t="shared" si="14"/>
        <v>0.68200000000000005</v>
      </c>
      <c r="N19">
        <f t="shared" si="15"/>
        <v>6.125</v>
      </c>
      <c r="O19">
        <f t="shared" si="16"/>
        <v>80.233000000000004</v>
      </c>
      <c r="P19">
        <f t="shared" si="17"/>
        <v>7.2030000000000003</v>
      </c>
      <c r="R19">
        <f t="shared" si="18"/>
        <v>81</v>
      </c>
      <c r="S19">
        <f t="shared" si="19"/>
        <v>82</v>
      </c>
      <c r="T19">
        <f t="shared" si="20"/>
        <v>83</v>
      </c>
      <c r="U19">
        <f t="shared" si="21"/>
        <v>84</v>
      </c>
      <c r="V19">
        <f t="shared" si="22"/>
        <v>85</v>
      </c>
    </row>
    <row r="20" spans="1:22" x14ac:dyDescent="0.2">
      <c r="A20" t="str">
        <f t="shared" si="1"/>
        <v>AMSAM</v>
      </c>
      <c r="B20" t="str">
        <f t="shared" si="2"/>
        <v>ROSMPA</v>
      </c>
      <c r="C20" t="str">
        <f t="shared" si="3"/>
        <v>2015</v>
      </c>
      <c r="D20" s="23" t="s">
        <v>30</v>
      </c>
      <c r="E20" s="24" t="s">
        <v>21</v>
      </c>
      <c r="F20" s="25">
        <v>18.728000000000002</v>
      </c>
      <c r="G20">
        <f t="shared" si="4"/>
        <v>6</v>
      </c>
      <c r="H20">
        <f t="shared" si="5"/>
        <v>13</v>
      </c>
      <c r="I20">
        <f t="shared" si="6"/>
        <v>17</v>
      </c>
      <c r="K20" t="str">
        <f t="shared" si="12"/>
        <v>GUAM_GUA_2014</v>
      </c>
      <c r="L20">
        <f t="shared" si="13"/>
        <v>13.000999999999999</v>
      </c>
      <c r="M20">
        <f t="shared" si="14"/>
        <v>4.3390000000000004</v>
      </c>
      <c r="N20">
        <f t="shared" si="15"/>
        <v>14.273</v>
      </c>
      <c r="O20">
        <f t="shared" si="16"/>
        <v>63.505000000000003</v>
      </c>
      <c r="P20">
        <f t="shared" si="17"/>
        <v>4.8819999999999997</v>
      </c>
      <c r="R20">
        <f t="shared" si="18"/>
        <v>86</v>
      </c>
      <c r="S20">
        <f t="shared" si="19"/>
        <v>87</v>
      </c>
      <c r="T20">
        <f t="shared" si="20"/>
        <v>88</v>
      </c>
      <c r="U20">
        <f t="shared" si="21"/>
        <v>89</v>
      </c>
      <c r="V20">
        <f t="shared" si="22"/>
        <v>90</v>
      </c>
    </row>
    <row r="21" spans="1:22" x14ac:dyDescent="0.2">
      <c r="A21" t="str">
        <f t="shared" si="1"/>
        <v>AMSAM</v>
      </c>
      <c r="B21" t="str">
        <f t="shared" si="2"/>
        <v>ROSMPA</v>
      </c>
      <c r="C21" t="str">
        <f t="shared" si="3"/>
        <v>2015</v>
      </c>
      <c r="D21" s="23" t="s">
        <v>30</v>
      </c>
      <c r="E21" s="24" t="s">
        <v>22</v>
      </c>
      <c r="F21" s="25">
        <v>15.147</v>
      </c>
      <c r="G21">
        <f t="shared" si="4"/>
        <v>6</v>
      </c>
      <c r="H21">
        <f t="shared" si="5"/>
        <v>13</v>
      </c>
      <c r="I21">
        <f t="shared" si="6"/>
        <v>17</v>
      </c>
      <c r="K21" t="str">
        <f t="shared" si="12"/>
        <v>GUAM_GUAEAALL_2014</v>
      </c>
      <c r="L21">
        <f t="shared" si="13"/>
        <v>11.571</v>
      </c>
      <c r="M21">
        <f t="shared" si="14"/>
        <v>4.2149999999999999</v>
      </c>
      <c r="N21">
        <f t="shared" si="15"/>
        <v>14.625</v>
      </c>
      <c r="O21">
        <f t="shared" si="16"/>
        <v>65.256</v>
      </c>
      <c r="P21">
        <f t="shared" si="17"/>
        <v>4.3319999999999999</v>
      </c>
      <c r="R21">
        <f t="shared" si="18"/>
        <v>91</v>
      </c>
      <c r="S21">
        <f t="shared" si="19"/>
        <v>92</v>
      </c>
      <c r="T21">
        <f t="shared" si="20"/>
        <v>93</v>
      </c>
      <c r="U21">
        <f t="shared" si="21"/>
        <v>94</v>
      </c>
      <c r="V21">
        <f t="shared" si="22"/>
        <v>95</v>
      </c>
    </row>
    <row r="22" spans="1:22" x14ac:dyDescent="0.2">
      <c r="A22" t="str">
        <f t="shared" si="1"/>
        <v>AMSAM</v>
      </c>
      <c r="B22" t="str">
        <f t="shared" si="2"/>
        <v>ROSMPA</v>
      </c>
      <c r="C22" t="str">
        <f t="shared" si="3"/>
        <v>2015</v>
      </c>
      <c r="D22" s="23" t="s">
        <v>30</v>
      </c>
      <c r="E22" s="24" t="s">
        <v>23</v>
      </c>
      <c r="F22" s="25">
        <v>9.6669999999999998</v>
      </c>
      <c r="G22">
        <f t="shared" si="4"/>
        <v>6</v>
      </c>
      <c r="H22">
        <f t="shared" si="5"/>
        <v>13</v>
      </c>
      <c r="I22">
        <f t="shared" si="6"/>
        <v>17</v>
      </c>
      <c r="K22" t="str">
        <f t="shared" si="12"/>
        <v>GUAM_GUAWEALL_2014</v>
      </c>
      <c r="L22">
        <f t="shared" si="13"/>
        <v>14.446</v>
      </c>
      <c r="M22">
        <f t="shared" si="14"/>
        <v>4.4649999999999999</v>
      </c>
      <c r="N22">
        <f t="shared" si="15"/>
        <v>13.917</v>
      </c>
      <c r="O22">
        <f t="shared" si="16"/>
        <v>61.734999999999999</v>
      </c>
      <c r="P22">
        <f t="shared" si="17"/>
        <v>5.4370000000000003</v>
      </c>
      <c r="R22">
        <f t="shared" si="18"/>
        <v>96</v>
      </c>
      <c r="S22">
        <f t="shared" si="19"/>
        <v>97</v>
      </c>
      <c r="T22">
        <f t="shared" si="20"/>
        <v>98</v>
      </c>
      <c r="U22">
        <f t="shared" si="21"/>
        <v>99</v>
      </c>
      <c r="V22">
        <f t="shared" si="22"/>
        <v>100</v>
      </c>
    </row>
    <row r="23" spans="1:22" x14ac:dyDescent="0.2">
      <c r="A23" t="str">
        <f t="shared" si="1"/>
        <v>AMSAM</v>
      </c>
      <c r="B23" t="str">
        <f t="shared" si="2"/>
        <v>SWA</v>
      </c>
      <c r="C23" t="str">
        <f t="shared" si="3"/>
        <v>2015</v>
      </c>
      <c r="D23" s="23" t="s">
        <v>31</v>
      </c>
      <c r="E23" s="24" t="s">
        <v>19</v>
      </c>
      <c r="F23" s="25">
        <v>37.386000000000003</v>
      </c>
      <c r="G23">
        <f t="shared" si="4"/>
        <v>6</v>
      </c>
      <c r="H23">
        <f t="shared" si="5"/>
        <v>10</v>
      </c>
      <c r="I23">
        <f t="shared" si="6"/>
        <v>14</v>
      </c>
      <c r="K23" t="str">
        <f t="shared" si="12"/>
        <v>GUAM_GUAEAOPEN_2014</v>
      </c>
      <c r="L23">
        <f t="shared" si="13"/>
        <v>10.366</v>
      </c>
      <c r="M23">
        <f t="shared" si="14"/>
        <v>3.7719999999999998</v>
      </c>
      <c r="N23">
        <f t="shared" si="15"/>
        <v>15.151999999999999</v>
      </c>
      <c r="O23">
        <f t="shared" si="16"/>
        <v>65.822999999999993</v>
      </c>
      <c r="P23">
        <f t="shared" si="17"/>
        <v>4.8869999999999996</v>
      </c>
      <c r="R23">
        <f t="shared" si="18"/>
        <v>101</v>
      </c>
      <c r="S23">
        <f t="shared" si="19"/>
        <v>102</v>
      </c>
      <c r="T23">
        <f t="shared" si="20"/>
        <v>103</v>
      </c>
      <c r="U23">
        <f t="shared" si="21"/>
        <v>104</v>
      </c>
      <c r="V23">
        <f t="shared" si="22"/>
        <v>105</v>
      </c>
    </row>
    <row r="24" spans="1:22" x14ac:dyDescent="0.2">
      <c r="A24" t="str">
        <f t="shared" si="1"/>
        <v>AMSAM</v>
      </c>
      <c r="B24" t="str">
        <f t="shared" si="2"/>
        <v>SWA</v>
      </c>
      <c r="C24" t="str">
        <f t="shared" si="3"/>
        <v>2015</v>
      </c>
      <c r="D24" s="23" t="s">
        <v>31</v>
      </c>
      <c r="E24" s="24" t="s">
        <v>20</v>
      </c>
      <c r="F24" s="25">
        <v>18.152999999999999</v>
      </c>
      <c r="G24">
        <f t="shared" si="4"/>
        <v>6</v>
      </c>
      <c r="H24">
        <f t="shared" si="5"/>
        <v>10</v>
      </c>
      <c r="I24">
        <f t="shared" si="6"/>
        <v>14</v>
      </c>
      <c r="K24" t="str">
        <f t="shared" si="12"/>
        <v>GUAM_GUAWEOPEN_2014</v>
      </c>
      <c r="L24">
        <f t="shared" si="13"/>
        <v>14.153</v>
      </c>
      <c r="M24">
        <f t="shared" si="14"/>
        <v>3.855</v>
      </c>
      <c r="N24">
        <f t="shared" si="15"/>
        <v>16.724</v>
      </c>
      <c r="O24">
        <f t="shared" si="16"/>
        <v>58.945</v>
      </c>
      <c r="P24">
        <f t="shared" si="17"/>
        <v>6.3220000000000001</v>
      </c>
      <c r="R24">
        <f t="shared" si="18"/>
        <v>106</v>
      </c>
      <c r="S24">
        <f t="shared" si="19"/>
        <v>107</v>
      </c>
      <c r="T24">
        <f t="shared" si="20"/>
        <v>108</v>
      </c>
      <c r="U24">
        <f t="shared" si="21"/>
        <v>109</v>
      </c>
      <c r="V24">
        <f t="shared" si="22"/>
        <v>110</v>
      </c>
    </row>
    <row r="25" spans="1:22" x14ac:dyDescent="0.2">
      <c r="A25" t="str">
        <f t="shared" si="1"/>
        <v>AMSAM</v>
      </c>
      <c r="B25" t="str">
        <f t="shared" si="2"/>
        <v>SWA</v>
      </c>
      <c r="C25" t="str">
        <f t="shared" si="3"/>
        <v>2015</v>
      </c>
      <c r="D25" s="23" t="s">
        <v>31</v>
      </c>
      <c r="E25" s="24" t="s">
        <v>21</v>
      </c>
      <c r="F25" s="25">
        <v>16.010000000000002</v>
      </c>
      <c r="G25">
        <f t="shared" si="4"/>
        <v>6</v>
      </c>
      <c r="H25">
        <f t="shared" si="5"/>
        <v>10</v>
      </c>
      <c r="I25">
        <f t="shared" si="6"/>
        <v>14</v>
      </c>
      <c r="K25" t="str">
        <f t="shared" si="12"/>
        <v>GUAM_GUAMPAALL_2014</v>
      </c>
      <c r="L25">
        <f t="shared" si="13"/>
        <v>14.465999999999999</v>
      </c>
      <c r="M25">
        <f t="shared" si="14"/>
        <v>5.3979999999999997</v>
      </c>
      <c r="N25">
        <f t="shared" si="15"/>
        <v>9.4860000000000007</v>
      </c>
      <c r="O25">
        <f t="shared" si="16"/>
        <v>67.331999999999994</v>
      </c>
      <c r="P25">
        <f t="shared" si="17"/>
        <v>3.319</v>
      </c>
      <c r="R25">
        <f t="shared" si="18"/>
        <v>111</v>
      </c>
      <c r="S25">
        <f t="shared" si="19"/>
        <v>112</v>
      </c>
      <c r="T25">
        <f t="shared" si="20"/>
        <v>113</v>
      </c>
      <c r="U25">
        <f t="shared" si="21"/>
        <v>114</v>
      </c>
      <c r="V25">
        <f t="shared" si="22"/>
        <v>115</v>
      </c>
    </row>
    <row r="26" spans="1:22" x14ac:dyDescent="0.2">
      <c r="A26" t="str">
        <f t="shared" si="1"/>
        <v>AMSAM</v>
      </c>
      <c r="B26" t="str">
        <f t="shared" si="2"/>
        <v>SWA</v>
      </c>
      <c r="C26" t="str">
        <f t="shared" si="3"/>
        <v>2015</v>
      </c>
      <c r="D26" s="23" t="s">
        <v>31</v>
      </c>
      <c r="E26" s="24" t="s">
        <v>22</v>
      </c>
      <c r="F26" s="25">
        <v>20.401</v>
      </c>
      <c r="G26">
        <f t="shared" si="4"/>
        <v>6</v>
      </c>
      <c r="H26">
        <f t="shared" si="5"/>
        <v>10</v>
      </c>
      <c r="I26">
        <f t="shared" si="6"/>
        <v>14</v>
      </c>
      <c r="K26" t="str">
        <f t="shared" si="12"/>
        <v>CNMI_GUG_2014</v>
      </c>
      <c r="L26">
        <f t="shared" si="13"/>
        <v>12.849</v>
      </c>
      <c r="M26">
        <f t="shared" si="14"/>
        <v>7.1509999999999998</v>
      </c>
      <c r="N26">
        <f t="shared" si="15"/>
        <v>10.548999999999999</v>
      </c>
      <c r="O26">
        <f t="shared" si="16"/>
        <v>62.168999999999997</v>
      </c>
      <c r="P26">
        <f t="shared" si="17"/>
        <v>7.282</v>
      </c>
      <c r="R26">
        <f t="shared" si="18"/>
        <v>116</v>
      </c>
      <c r="S26">
        <f t="shared" si="19"/>
        <v>117</v>
      </c>
      <c r="T26">
        <f t="shared" si="20"/>
        <v>118</v>
      </c>
      <c r="U26">
        <f t="shared" si="21"/>
        <v>119</v>
      </c>
      <c r="V26">
        <f t="shared" si="22"/>
        <v>120</v>
      </c>
    </row>
    <row r="27" spans="1:22" x14ac:dyDescent="0.2">
      <c r="A27" t="str">
        <f t="shared" si="1"/>
        <v>AMSAM</v>
      </c>
      <c r="B27" t="str">
        <f t="shared" si="2"/>
        <v>SWA</v>
      </c>
      <c r="C27" t="str">
        <f t="shared" si="3"/>
        <v>2015</v>
      </c>
      <c r="D27" s="23" t="s">
        <v>31</v>
      </c>
      <c r="E27" s="24" t="s">
        <v>23</v>
      </c>
      <c r="F27" s="25">
        <v>8.0510000000000002</v>
      </c>
      <c r="G27">
        <f t="shared" si="4"/>
        <v>6</v>
      </c>
      <c r="H27">
        <f t="shared" si="5"/>
        <v>10</v>
      </c>
      <c r="I27">
        <f t="shared" si="6"/>
        <v>14</v>
      </c>
      <c r="K27" t="str">
        <f t="shared" si="12"/>
        <v>CNMI_MAU_2014</v>
      </c>
      <c r="L27">
        <f t="shared" si="13"/>
        <v>25.216999999999999</v>
      </c>
      <c r="M27">
        <f t="shared" si="14"/>
        <v>3.653</v>
      </c>
      <c r="N27">
        <f t="shared" si="15"/>
        <v>12.18</v>
      </c>
      <c r="O27">
        <f t="shared" si="16"/>
        <v>49.814</v>
      </c>
      <c r="P27">
        <f t="shared" si="17"/>
        <v>9.1349999999999998</v>
      </c>
      <c r="R27">
        <f t="shared" si="18"/>
        <v>121</v>
      </c>
      <c r="S27">
        <f t="shared" si="19"/>
        <v>122</v>
      </c>
      <c r="T27">
        <f t="shared" si="20"/>
        <v>123</v>
      </c>
      <c r="U27">
        <f t="shared" si="21"/>
        <v>124</v>
      </c>
      <c r="V27">
        <f t="shared" si="22"/>
        <v>125</v>
      </c>
    </row>
    <row r="28" spans="1:22" x14ac:dyDescent="0.2">
      <c r="A28" t="str">
        <f t="shared" si="1"/>
        <v>AMSAM</v>
      </c>
      <c r="B28" t="str">
        <f t="shared" si="2"/>
        <v>TAU</v>
      </c>
      <c r="C28" t="str">
        <f t="shared" si="3"/>
        <v>2015</v>
      </c>
      <c r="D28" s="23" t="s">
        <v>32</v>
      </c>
      <c r="E28" s="24" t="s">
        <v>19</v>
      </c>
      <c r="F28" s="25">
        <v>31.698</v>
      </c>
      <c r="G28">
        <f t="shared" si="4"/>
        <v>6</v>
      </c>
      <c r="H28">
        <f t="shared" si="5"/>
        <v>10</v>
      </c>
      <c r="I28">
        <f t="shared" si="6"/>
        <v>14</v>
      </c>
      <c r="K28" t="str">
        <f t="shared" si="12"/>
        <v>CNMI_PAG_2014</v>
      </c>
      <c r="L28">
        <f t="shared" si="13"/>
        <v>10.775</v>
      </c>
      <c r="M28">
        <f t="shared" si="14"/>
        <v>2.2429999999999999</v>
      </c>
      <c r="N28">
        <f t="shared" si="15"/>
        <v>14.97</v>
      </c>
      <c r="O28">
        <f t="shared" si="16"/>
        <v>63.762</v>
      </c>
      <c r="P28">
        <f t="shared" si="17"/>
        <v>8.25</v>
      </c>
      <c r="R28">
        <f t="shared" si="18"/>
        <v>126</v>
      </c>
      <c r="S28">
        <f t="shared" si="19"/>
        <v>127</v>
      </c>
      <c r="T28">
        <f t="shared" si="20"/>
        <v>128</v>
      </c>
      <c r="U28">
        <f t="shared" si="21"/>
        <v>129</v>
      </c>
      <c r="V28">
        <f t="shared" si="22"/>
        <v>130</v>
      </c>
    </row>
    <row r="29" spans="1:22" x14ac:dyDescent="0.2">
      <c r="A29" t="str">
        <f t="shared" si="1"/>
        <v>AMSAM</v>
      </c>
      <c r="B29" t="str">
        <f t="shared" si="2"/>
        <v>TAU</v>
      </c>
      <c r="C29" t="str">
        <f t="shared" si="3"/>
        <v>2015</v>
      </c>
      <c r="D29" s="23" t="s">
        <v>32</v>
      </c>
      <c r="E29" s="24" t="s">
        <v>20</v>
      </c>
      <c r="F29" s="25">
        <v>13.862</v>
      </c>
      <c r="G29">
        <f t="shared" si="4"/>
        <v>6</v>
      </c>
      <c r="H29">
        <f t="shared" si="5"/>
        <v>10</v>
      </c>
      <c r="I29">
        <f t="shared" si="6"/>
        <v>14</v>
      </c>
      <c r="K29" t="str">
        <f t="shared" si="12"/>
        <v>CNMI_ROT_2014</v>
      </c>
      <c r="L29">
        <f t="shared" si="13"/>
        <v>6.548</v>
      </c>
      <c r="M29">
        <f t="shared" si="14"/>
        <v>4.2869999999999999</v>
      </c>
      <c r="N29">
        <f t="shared" si="15"/>
        <v>9.2260000000000009</v>
      </c>
      <c r="O29">
        <f t="shared" si="16"/>
        <v>73.793999999999997</v>
      </c>
      <c r="P29">
        <f t="shared" si="17"/>
        <v>6.1449999999999996</v>
      </c>
      <c r="R29">
        <f t="shared" si="18"/>
        <v>131</v>
      </c>
      <c r="S29">
        <f t="shared" si="19"/>
        <v>132</v>
      </c>
      <c r="T29">
        <f t="shared" si="20"/>
        <v>133</v>
      </c>
      <c r="U29">
        <f t="shared" si="21"/>
        <v>134</v>
      </c>
      <c r="V29">
        <f t="shared" si="22"/>
        <v>135</v>
      </c>
    </row>
    <row r="30" spans="1:22" x14ac:dyDescent="0.2">
      <c r="A30" t="str">
        <f t="shared" si="1"/>
        <v>AMSAM</v>
      </c>
      <c r="B30" t="str">
        <f t="shared" si="2"/>
        <v>TAU</v>
      </c>
      <c r="C30" t="str">
        <f t="shared" si="3"/>
        <v>2015</v>
      </c>
      <c r="D30" s="23" t="s">
        <v>32</v>
      </c>
      <c r="E30" s="24" t="s">
        <v>21</v>
      </c>
      <c r="F30" s="25">
        <v>8.8379999999999992</v>
      </c>
      <c r="G30">
        <f t="shared" si="4"/>
        <v>6</v>
      </c>
      <c r="H30">
        <f t="shared" si="5"/>
        <v>10</v>
      </c>
      <c r="I30">
        <f t="shared" si="6"/>
        <v>14</v>
      </c>
      <c r="K30" t="str">
        <f t="shared" si="12"/>
        <v>CNMI_SAI_2014</v>
      </c>
      <c r="L30">
        <f t="shared" si="13"/>
        <v>15.86</v>
      </c>
      <c r="M30">
        <f t="shared" si="14"/>
        <v>4.0730000000000004</v>
      </c>
      <c r="N30">
        <f t="shared" si="15"/>
        <v>7.726</v>
      </c>
      <c r="O30">
        <f t="shared" si="16"/>
        <v>67.441999999999993</v>
      </c>
      <c r="P30">
        <f t="shared" si="17"/>
        <v>4.9000000000000004</v>
      </c>
      <c r="R30">
        <f t="shared" si="18"/>
        <v>136</v>
      </c>
      <c r="S30">
        <f t="shared" si="19"/>
        <v>137</v>
      </c>
      <c r="T30">
        <f t="shared" si="20"/>
        <v>138</v>
      </c>
      <c r="U30">
        <f t="shared" si="21"/>
        <v>139</v>
      </c>
      <c r="V30">
        <f t="shared" si="22"/>
        <v>140</v>
      </c>
    </row>
    <row r="31" spans="1:22" x14ac:dyDescent="0.2">
      <c r="A31" t="str">
        <f t="shared" si="1"/>
        <v>AMSAM</v>
      </c>
      <c r="B31" t="str">
        <f t="shared" si="2"/>
        <v>TAU</v>
      </c>
      <c r="C31" t="str">
        <f t="shared" si="3"/>
        <v>2015</v>
      </c>
      <c r="D31" s="23" t="s">
        <v>32</v>
      </c>
      <c r="E31" s="24" t="s">
        <v>22</v>
      </c>
      <c r="F31" s="25">
        <v>37.875999999999998</v>
      </c>
      <c r="G31">
        <f t="shared" si="4"/>
        <v>6</v>
      </c>
      <c r="H31">
        <f t="shared" si="5"/>
        <v>10</v>
      </c>
      <c r="I31">
        <f t="shared" si="6"/>
        <v>14</v>
      </c>
      <c r="K31" t="str">
        <f t="shared" si="12"/>
        <v>CNMI_SAR_2014</v>
      </c>
      <c r="L31">
        <f t="shared" si="13"/>
        <v>6.976</v>
      </c>
      <c r="M31">
        <f t="shared" si="14"/>
        <v>2.4209999999999998</v>
      </c>
      <c r="N31">
        <f t="shared" si="15"/>
        <v>7.4560000000000004</v>
      </c>
      <c r="O31">
        <f t="shared" si="16"/>
        <v>71.295000000000002</v>
      </c>
      <c r="P31">
        <f t="shared" si="17"/>
        <v>11.852</v>
      </c>
      <c r="R31">
        <f t="shared" si="18"/>
        <v>141</v>
      </c>
      <c r="S31">
        <f t="shared" si="19"/>
        <v>142</v>
      </c>
      <c r="T31">
        <f t="shared" si="20"/>
        <v>143</v>
      </c>
      <c r="U31">
        <f t="shared" si="21"/>
        <v>144</v>
      </c>
      <c r="V31">
        <f t="shared" si="22"/>
        <v>145</v>
      </c>
    </row>
    <row r="32" spans="1:22" x14ac:dyDescent="0.2">
      <c r="A32" t="str">
        <f t="shared" si="1"/>
        <v>AMSAM</v>
      </c>
      <c r="B32" t="str">
        <f t="shared" si="2"/>
        <v>TAU</v>
      </c>
      <c r="C32" t="str">
        <f t="shared" si="3"/>
        <v>2015</v>
      </c>
      <c r="D32" s="23" t="s">
        <v>32</v>
      </c>
      <c r="E32" s="24" t="s">
        <v>23</v>
      </c>
      <c r="F32" s="25">
        <v>7.7270000000000003</v>
      </c>
      <c r="G32">
        <f t="shared" si="4"/>
        <v>6</v>
      </c>
      <c r="H32">
        <f t="shared" si="5"/>
        <v>10</v>
      </c>
      <c r="I32">
        <f t="shared" si="6"/>
        <v>14</v>
      </c>
      <c r="K32" t="str">
        <f t="shared" si="12"/>
        <v>CNMI_TIN_2014</v>
      </c>
      <c r="L32">
        <f t="shared" si="13"/>
        <v>12.583</v>
      </c>
      <c r="M32">
        <f t="shared" si="14"/>
        <v>2.3620000000000001</v>
      </c>
      <c r="N32">
        <f t="shared" si="15"/>
        <v>9.343</v>
      </c>
      <c r="O32">
        <f t="shared" si="16"/>
        <v>70.111999999999995</v>
      </c>
      <c r="P32">
        <f t="shared" si="17"/>
        <v>5.601</v>
      </c>
      <c r="R32">
        <f t="shared" si="18"/>
        <v>146</v>
      </c>
      <c r="S32">
        <f t="shared" si="19"/>
        <v>147</v>
      </c>
      <c r="T32">
        <f t="shared" si="20"/>
        <v>148</v>
      </c>
      <c r="U32">
        <f t="shared" si="21"/>
        <v>149</v>
      </c>
      <c r="V32">
        <f t="shared" si="22"/>
        <v>150</v>
      </c>
    </row>
    <row r="33" spans="1:22" x14ac:dyDescent="0.2">
      <c r="A33" t="str">
        <f t="shared" si="1"/>
        <v>AMSAM</v>
      </c>
      <c r="B33" t="str">
        <f t="shared" si="2"/>
        <v>TUT</v>
      </c>
      <c r="C33" t="str">
        <f t="shared" si="3"/>
        <v>2015</v>
      </c>
      <c r="D33" s="23" t="s">
        <v>33</v>
      </c>
      <c r="E33" s="24" t="s">
        <v>19</v>
      </c>
      <c r="F33" s="25">
        <v>23.890999999999998</v>
      </c>
      <c r="G33">
        <f t="shared" si="4"/>
        <v>6</v>
      </c>
      <c r="H33">
        <f t="shared" si="5"/>
        <v>10</v>
      </c>
      <c r="I33">
        <f t="shared" si="6"/>
        <v>14</v>
      </c>
      <c r="K33" t="str">
        <f t="shared" si="12"/>
        <v>PRIA_BAK_1415</v>
      </c>
      <c r="L33">
        <f t="shared" si="13"/>
        <v>25.992999999999999</v>
      </c>
      <c r="M33">
        <f t="shared" si="14"/>
        <v>25.683</v>
      </c>
      <c r="N33">
        <f t="shared" si="15"/>
        <v>15.635</v>
      </c>
      <c r="O33">
        <f t="shared" si="16"/>
        <v>24.533999999999999</v>
      </c>
      <c r="P33">
        <f t="shared" si="17"/>
        <v>8.1539999999999999</v>
      </c>
      <c r="R33">
        <f t="shared" si="18"/>
        <v>151</v>
      </c>
      <c r="S33">
        <f t="shared" si="19"/>
        <v>152</v>
      </c>
      <c r="T33">
        <f t="shared" si="20"/>
        <v>153</v>
      </c>
      <c r="U33">
        <f t="shared" si="21"/>
        <v>154</v>
      </c>
      <c r="V33">
        <f t="shared" si="22"/>
        <v>155</v>
      </c>
    </row>
    <row r="34" spans="1:22" x14ac:dyDescent="0.2">
      <c r="A34" t="str">
        <f t="shared" si="1"/>
        <v>AMSAM</v>
      </c>
      <c r="B34" t="str">
        <f t="shared" si="2"/>
        <v>TUT</v>
      </c>
      <c r="C34" t="str">
        <f t="shared" si="3"/>
        <v>2015</v>
      </c>
      <c r="D34" s="23" t="s">
        <v>33</v>
      </c>
      <c r="E34" s="24" t="s">
        <v>20</v>
      </c>
      <c r="F34" s="25">
        <v>14.031000000000001</v>
      </c>
      <c r="G34">
        <f t="shared" si="4"/>
        <v>6</v>
      </c>
      <c r="H34">
        <f t="shared" si="5"/>
        <v>10</v>
      </c>
      <c r="I34">
        <f t="shared" si="6"/>
        <v>14</v>
      </c>
      <c r="K34" t="str">
        <f t="shared" si="12"/>
        <v>PRIA_HOW_1415</v>
      </c>
      <c r="L34">
        <f t="shared" si="13"/>
        <v>23.704000000000001</v>
      </c>
      <c r="M34">
        <f t="shared" si="14"/>
        <v>28.14</v>
      </c>
      <c r="N34">
        <f t="shared" si="15"/>
        <v>14.826000000000001</v>
      </c>
      <c r="O34">
        <f t="shared" si="16"/>
        <v>24.456</v>
      </c>
      <c r="P34">
        <f t="shared" si="17"/>
        <v>8.8740000000000006</v>
      </c>
      <c r="R34">
        <f t="shared" si="18"/>
        <v>156</v>
      </c>
      <c r="S34">
        <f t="shared" si="19"/>
        <v>157</v>
      </c>
      <c r="T34">
        <f t="shared" si="20"/>
        <v>158</v>
      </c>
      <c r="U34">
        <f t="shared" si="21"/>
        <v>159</v>
      </c>
      <c r="V34">
        <f t="shared" si="22"/>
        <v>160</v>
      </c>
    </row>
    <row r="35" spans="1:22" x14ac:dyDescent="0.2">
      <c r="A35" t="str">
        <f t="shared" si="1"/>
        <v>AMSAM</v>
      </c>
      <c r="B35" t="str">
        <f t="shared" si="2"/>
        <v>TUT</v>
      </c>
      <c r="C35" t="str">
        <f t="shared" si="3"/>
        <v>2015</v>
      </c>
      <c r="D35" s="23" t="s">
        <v>33</v>
      </c>
      <c r="E35" s="24" t="s">
        <v>21</v>
      </c>
      <c r="F35" s="25">
        <v>12.349</v>
      </c>
      <c r="G35">
        <f t="shared" si="4"/>
        <v>6</v>
      </c>
      <c r="H35">
        <f t="shared" si="5"/>
        <v>10</v>
      </c>
      <c r="I35">
        <f t="shared" si="6"/>
        <v>14</v>
      </c>
      <c r="K35" t="str">
        <f t="shared" si="12"/>
        <v>PRIA_JAR_1415</v>
      </c>
      <c r="L35">
        <f t="shared" si="13"/>
        <v>16.745999999999999</v>
      </c>
      <c r="M35">
        <f t="shared" si="14"/>
        <v>26.07</v>
      </c>
      <c r="N35">
        <f t="shared" si="15"/>
        <v>24.931000000000001</v>
      </c>
      <c r="O35">
        <f t="shared" si="16"/>
        <v>26.492000000000001</v>
      </c>
      <c r="P35">
        <f t="shared" si="17"/>
        <v>5.7619999999999996</v>
      </c>
      <c r="R35">
        <f t="shared" si="18"/>
        <v>161</v>
      </c>
      <c r="S35">
        <f t="shared" si="19"/>
        <v>162</v>
      </c>
      <c r="T35">
        <f t="shared" si="20"/>
        <v>163</v>
      </c>
      <c r="U35">
        <f t="shared" si="21"/>
        <v>164</v>
      </c>
      <c r="V35">
        <f t="shared" si="22"/>
        <v>165</v>
      </c>
    </row>
    <row r="36" spans="1:22" x14ac:dyDescent="0.2">
      <c r="A36" t="str">
        <f t="shared" si="1"/>
        <v>AMSAM</v>
      </c>
      <c r="B36" t="str">
        <f t="shared" si="2"/>
        <v>TUT</v>
      </c>
      <c r="C36" t="str">
        <f t="shared" si="3"/>
        <v>2015</v>
      </c>
      <c r="D36" s="23" t="s">
        <v>33</v>
      </c>
      <c r="E36" s="24" t="s">
        <v>22</v>
      </c>
      <c r="F36" s="25">
        <v>42.890999999999998</v>
      </c>
      <c r="G36">
        <f t="shared" si="4"/>
        <v>6</v>
      </c>
      <c r="H36">
        <f t="shared" si="5"/>
        <v>10</v>
      </c>
      <c r="I36">
        <f t="shared" si="6"/>
        <v>14</v>
      </c>
      <c r="K36" t="str">
        <f t="shared" si="12"/>
        <v>PRIA_JOHFRF_1415</v>
      </c>
      <c r="L36">
        <f t="shared" si="13"/>
        <v>5.226</v>
      </c>
      <c r="M36">
        <f t="shared" si="14"/>
        <v>21.771000000000001</v>
      </c>
      <c r="N36">
        <f t="shared" si="15"/>
        <v>10.522</v>
      </c>
      <c r="O36">
        <f t="shared" si="16"/>
        <v>54.344999999999999</v>
      </c>
      <c r="P36">
        <f t="shared" si="17"/>
        <v>8.1349999999999998</v>
      </c>
      <c r="R36">
        <f t="shared" si="18"/>
        <v>166</v>
      </c>
      <c r="S36">
        <f t="shared" si="19"/>
        <v>167</v>
      </c>
      <c r="T36">
        <f t="shared" si="20"/>
        <v>168</v>
      </c>
      <c r="U36">
        <f t="shared" si="21"/>
        <v>169</v>
      </c>
      <c r="V36">
        <f t="shared" si="22"/>
        <v>170</v>
      </c>
    </row>
    <row r="37" spans="1:22" x14ac:dyDescent="0.2">
      <c r="A37" t="str">
        <f t="shared" si="1"/>
        <v>AMSAM</v>
      </c>
      <c r="B37" t="str">
        <f t="shared" si="2"/>
        <v>TUT</v>
      </c>
      <c r="C37" t="str">
        <f t="shared" si="3"/>
        <v>2015</v>
      </c>
      <c r="D37" s="23" t="s">
        <v>33</v>
      </c>
      <c r="E37" s="24" t="s">
        <v>23</v>
      </c>
      <c r="F37" s="25">
        <v>6.84</v>
      </c>
      <c r="G37">
        <f t="shared" si="4"/>
        <v>6</v>
      </c>
      <c r="H37">
        <f t="shared" si="5"/>
        <v>10</v>
      </c>
      <c r="I37">
        <f t="shared" si="6"/>
        <v>14</v>
      </c>
      <c r="K37" t="str">
        <f t="shared" si="12"/>
        <v>PRIA_KINFRF_1415</v>
      </c>
      <c r="L37">
        <f t="shared" si="13"/>
        <v>34.896999999999998</v>
      </c>
      <c r="M37">
        <f t="shared" si="14"/>
        <v>12.925000000000001</v>
      </c>
      <c r="N37">
        <f t="shared" si="15"/>
        <v>9.0890000000000004</v>
      </c>
      <c r="O37">
        <f t="shared" si="16"/>
        <v>24.776</v>
      </c>
      <c r="P37">
        <f t="shared" si="17"/>
        <v>18.434000000000001</v>
      </c>
      <c r="R37">
        <f t="shared" si="18"/>
        <v>171</v>
      </c>
      <c r="S37">
        <f t="shared" si="19"/>
        <v>172</v>
      </c>
      <c r="T37">
        <f t="shared" si="20"/>
        <v>173</v>
      </c>
      <c r="U37">
        <f t="shared" si="21"/>
        <v>174</v>
      </c>
      <c r="V37">
        <f t="shared" si="22"/>
        <v>175</v>
      </c>
    </row>
    <row r="38" spans="1:22" x14ac:dyDescent="0.2">
      <c r="A38" t="str">
        <f t="shared" si="1"/>
        <v>AMSAM</v>
      </c>
      <c r="B38" t="str">
        <f t="shared" si="2"/>
        <v>TUTNE2</v>
      </c>
      <c r="C38" t="str">
        <f t="shared" si="3"/>
        <v>2015</v>
      </c>
      <c r="D38" s="23" t="s">
        <v>34</v>
      </c>
      <c r="E38" s="24" t="s">
        <v>19</v>
      </c>
      <c r="F38" s="25">
        <v>29.806000000000001</v>
      </c>
      <c r="G38">
        <f t="shared" si="4"/>
        <v>6</v>
      </c>
      <c r="H38">
        <f t="shared" si="5"/>
        <v>13</v>
      </c>
      <c r="I38">
        <f t="shared" si="6"/>
        <v>17</v>
      </c>
      <c r="K38" t="str">
        <f t="shared" si="12"/>
        <v>PRIA_PAL_1415</v>
      </c>
      <c r="L38">
        <f t="shared" si="13"/>
        <v>28.437999999999999</v>
      </c>
      <c r="M38">
        <f t="shared" si="14"/>
        <v>18.866</v>
      </c>
      <c r="N38">
        <f t="shared" si="15"/>
        <v>12.877000000000001</v>
      </c>
      <c r="O38">
        <f t="shared" si="16"/>
        <v>24.43</v>
      </c>
      <c r="P38">
        <f t="shared" si="17"/>
        <v>15.388999999999999</v>
      </c>
      <c r="R38">
        <f t="shared" si="18"/>
        <v>176</v>
      </c>
      <c r="S38">
        <f t="shared" si="19"/>
        <v>177</v>
      </c>
      <c r="T38">
        <f t="shared" si="20"/>
        <v>178</v>
      </c>
      <c r="U38">
        <f t="shared" si="21"/>
        <v>179</v>
      </c>
      <c r="V38">
        <f t="shared" si="22"/>
        <v>180</v>
      </c>
    </row>
    <row r="39" spans="1:22" x14ac:dyDescent="0.2">
      <c r="A39" t="str">
        <f t="shared" si="1"/>
        <v>AMSAM</v>
      </c>
      <c r="B39" t="str">
        <f t="shared" si="2"/>
        <v>TUTNE2</v>
      </c>
      <c r="C39" t="str">
        <f t="shared" si="3"/>
        <v>2015</v>
      </c>
      <c r="D39" s="23" t="s">
        <v>34</v>
      </c>
      <c r="E39" s="24" t="s">
        <v>20</v>
      </c>
      <c r="F39" s="25">
        <v>10.135999999999999</v>
      </c>
      <c r="G39">
        <f t="shared" si="4"/>
        <v>6</v>
      </c>
      <c r="H39">
        <f t="shared" si="5"/>
        <v>13</v>
      </c>
      <c r="I39">
        <f t="shared" si="6"/>
        <v>17</v>
      </c>
      <c r="K39" t="str">
        <f t="shared" ref="K39:K65" si="23">INDEX($D$3:$D$597,R39)</f>
        <v>PRIA_WAK_1415</v>
      </c>
      <c r="L39">
        <f t="shared" ref="L39:L65" si="24">INDEX($F$3:$F$597,R39)</f>
        <v>20.484999999999999</v>
      </c>
      <c r="M39">
        <f t="shared" ref="M39:M65" si="25">INDEX($F$3:$F$597,S39)</f>
        <v>9.8480000000000008</v>
      </c>
      <c r="N39">
        <f t="shared" ref="N39:N65" si="26">INDEX($F$3:$F$597,T39)</f>
        <v>13.863</v>
      </c>
      <c r="O39">
        <f t="shared" ref="O39:O65" si="27">INDEX($F$3:$F$597,U39)</f>
        <v>52.524000000000001</v>
      </c>
      <c r="P39">
        <f t="shared" ref="P39:P65" si="28">INDEX($F$3:$F$597,V39)</f>
        <v>3.2810000000000001</v>
      </c>
      <c r="R39">
        <f t="shared" ref="R39:R65" si="29">R38+5</f>
        <v>181</v>
      </c>
      <c r="S39">
        <f t="shared" ref="S39:S65" si="30">S38+5</f>
        <v>182</v>
      </c>
      <c r="T39">
        <f t="shared" ref="T39:T65" si="31">T38+5</f>
        <v>183</v>
      </c>
      <c r="U39">
        <f t="shared" ref="U39:U65" si="32">U38+5</f>
        <v>184</v>
      </c>
      <c r="V39">
        <f t="shared" ref="V39:V65" si="33">V38+5</f>
        <v>185</v>
      </c>
    </row>
    <row r="40" spans="1:22" x14ac:dyDescent="0.2">
      <c r="A40" t="str">
        <f t="shared" si="1"/>
        <v>AMSAM</v>
      </c>
      <c r="B40" t="str">
        <f t="shared" si="2"/>
        <v>TUTNE2</v>
      </c>
      <c r="C40" t="str">
        <f t="shared" si="3"/>
        <v>2015</v>
      </c>
      <c r="D40" s="23" t="s">
        <v>34</v>
      </c>
      <c r="E40" s="24" t="s">
        <v>21</v>
      </c>
      <c r="F40" s="25">
        <v>8.5690000000000008</v>
      </c>
      <c r="G40">
        <f t="shared" si="4"/>
        <v>6</v>
      </c>
      <c r="H40">
        <f t="shared" si="5"/>
        <v>13</v>
      </c>
      <c r="I40">
        <f t="shared" si="6"/>
        <v>17</v>
      </c>
      <c r="K40" t="str">
        <f t="shared" si="23"/>
        <v>PRIA_JAR_2016</v>
      </c>
      <c r="L40">
        <f t="shared" si="24"/>
        <v>0.28399999999999997</v>
      </c>
      <c r="M40">
        <f t="shared" si="25"/>
        <v>17.902999999999999</v>
      </c>
      <c r="N40">
        <f t="shared" si="26"/>
        <v>55.354999999999997</v>
      </c>
      <c r="O40">
        <f t="shared" si="27"/>
        <v>24.248000000000001</v>
      </c>
      <c r="P40">
        <f t="shared" si="28"/>
        <v>2.2090000000000001</v>
      </c>
      <c r="R40">
        <f t="shared" si="29"/>
        <v>186</v>
      </c>
      <c r="S40">
        <f t="shared" si="30"/>
        <v>187</v>
      </c>
      <c r="T40">
        <f t="shared" si="31"/>
        <v>188</v>
      </c>
      <c r="U40">
        <f t="shared" si="32"/>
        <v>189</v>
      </c>
      <c r="V40">
        <f t="shared" si="33"/>
        <v>190</v>
      </c>
    </row>
    <row r="41" spans="1:22" x14ac:dyDescent="0.2">
      <c r="A41" t="str">
        <f t="shared" si="1"/>
        <v>AMSAM</v>
      </c>
      <c r="B41" t="str">
        <f t="shared" si="2"/>
        <v>TUTNE2</v>
      </c>
      <c r="C41" t="str">
        <f t="shared" si="3"/>
        <v>2015</v>
      </c>
      <c r="D41" s="23" t="s">
        <v>34</v>
      </c>
      <c r="E41" s="24" t="s">
        <v>22</v>
      </c>
      <c r="F41" s="25">
        <v>44.515000000000001</v>
      </c>
      <c r="G41">
        <f t="shared" si="4"/>
        <v>6</v>
      </c>
      <c r="H41">
        <f t="shared" si="5"/>
        <v>13</v>
      </c>
      <c r="I41">
        <f t="shared" si="6"/>
        <v>17</v>
      </c>
      <c r="K41" t="str">
        <f t="shared" si="23"/>
        <v>MHI_HAW_2013</v>
      </c>
      <c r="L41">
        <f t="shared" si="24"/>
        <v>20.797000000000001</v>
      </c>
      <c r="M41">
        <f t="shared" si="25"/>
        <v>8.202</v>
      </c>
      <c r="N41">
        <f t="shared" si="26"/>
        <v>2.6720000000000002</v>
      </c>
      <c r="O41">
        <f t="shared" si="27"/>
        <v>62.008000000000003</v>
      </c>
      <c r="P41">
        <f t="shared" si="28"/>
        <v>6.3209999999999997</v>
      </c>
      <c r="R41">
        <f t="shared" si="29"/>
        <v>191</v>
      </c>
      <c r="S41">
        <f t="shared" si="30"/>
        <v>192</v>
      </c>
      <c r="T41">
        <f t="shared" si="31"/>
        <v>193</v>
      </c>
      <c r="U41">
        <f t="shared" si="32"/>
        <v>194</v>
      </c>
      <c r="V41">
        <f t="shared" si="33"/>
        <v>195</v>
      </c>
    </row>
    <row r="42" spans="1:22" x14ac:dyDescent="0.2">
      <c r="A42" t="str">
        <f t="shared" si="1"/>
        <v>AMSAM</v>
      </c>
      <c r="B42" t="str">
        <f t="shared" si="2"/>
        <v>TUTNE2</v>
      </c>
      <c r="C42" t="str">
        <f t="shared" si="3"/>
        <v>2015</v>
      </c>
      <c r="D42" s="23" t="s">
        <v>34</v>
      </c>
      <c r="E42" s="24" t="s">
        <v>23</v>
      </c>
      <c r="F42" s="25">
        <v>6.9740000000000002</v>
      </c>
      <c r="G42">
        <f t="shared" si="4"/>
        <v>6</v>
      </c>
      <c r="H42">
        <f t="shared" si="5"/>
        <v>13</v>
      </c>
      <c r="I42">
        <f t="shared" si="6"/>
        <v>17</v>
      </c>
      <c r="K42" t="str">
        <f t="shared" si="23"/>
        <v>MHI_KAU_2013</v>
      </c>
      <c r="L42">
        <f t="shared" si="24"/>
        <v>4.8899999999999997</v>
      </c>
      <c r="M42">
        <f t="shared" si="25"/>
        <v>1.92</v>
      </c>
      <c r="N42">
        <f t="shared" si="26"/>
        <v>2.0030000000000001</v>
      </c>
      <c r="O42">
        <f t="shared" si="27"/>
        <v>85.593000000000004</v>
      </c>
      <c r="P42">
        <f t="shared" si="28"/>
        <v>5.5940000000000003</v>
      </c>
      <c r="R42">
        <f t="shared" si="29"/>
        <v>196</v>
      </c>
      <c r="S42">
        <f t="shared" si="30"/>
        <v>197</v>
      </c>
      <c r="T42">
        <f t="shared" si="31"/>
        <v>198</v>
      </c>
      <c r="U42">
        <f t="shared" si="32"/>
        <v>199</v>
      </c>
      <c r="V42">
        <f t="shared" si="33"/>
        <v>200</v>
      </c>
    </row>
    <row r="43" spans="1:22" x14ac:dyDescent="0.2">
      <c r="A43" t="str">
        <f t="shared" si="1"/>
        <v>AMSAM</v>
      </c>
      <c r="B43" t="str">
        <f t="shared" si="2"/>
        <v>TUTNEAB</v>
      </c>
      <c r="C43" t="str">
        <f t="shared" si="3"/>
        <v>2015</v>
      </c>
      <c r="D43" s="23" t="s">
        <v>35</v>
      </c>
      <c r="E43" s="24" t="s">
        <v>19</v>
      </c>
      <c r="F43" s="25">
        <v>5.5529999999999999</v>
      </c>
      <c r="G43">
        <f t="shared" si="4"/>
        <v>6</v>
      </c>
      <c r="H43">
        <f t="shared" si="5"/>
        <v>14</v>
      </c>
      <c r="I43">
        <f t="shared" si="6"/>
        <v>18</v>
      </c>
      <c r="K43" t="str">
        <f t="shared" si="23"/>
        <v>MHI_LAN_2013</v>
      </c>
      <c r="L43">
        <f t="shared" si="24"/>
        <v>15.648</v>
      </c>
      <c r="M43">
        <f t="shared" si="25"/>
        <v>1.889</v>
      </c>
      <c r="N43">
        <f t="shared" si="26"/>
        <v>8.141</v>
      </c>
      <c r="O43">
        <f t="shared" si="27"/>
        <v>64.981999999999999</v>
      </c>
      <c r="P43">
        <f t="shared" si="28"/>
        <v>9.34</v>
      </c>
      <c r="R43">
        <f t="shared" si="29"/>
        <v>201</v>
      </c>
      <c r="S43">
        <f t="shared" si="30"/>
        <v>202</v>
      </c>
      <c r="T43">
        <f t="shared" si="31"/>
        <v>203</v>
      </c>
      <c r="U43">
        <f t="shared" si="32"/>
        <v>204</v>
      </c>
      <c r="V43">
        <f t="shared" si="33"/>
        <v>205</v>
      </c>
    </row>
    <row r="44" spans="1:22" x14ac:dyDescent="0.2">
      <c r="A44" t="str">
        <f t="shared" si="1"/>
        <v>AMSAM</v>
      </c>
      <c r="B44" t="str">
        <f t="shared" si="2"/>
        <v>TUTNEAB</v>
      </c>
      <c r="C44" t="str">
        <f t="shared" si="3"/>
        <v>2015</v>
      </c>
      <c r="D44" s="23" t="s">
        <v>35</v>
      </c>
      <c r="E44" s="24" t="s">
        <v>20</v>
      </c>
      <c r="F44" s="25">
        <v>2.5720000000000001</v>
      </c>
      <c r="G44">
        <f t="shared" si="4"/>
        <v>6</v>
      </c>
      <c r="H44">
        <f t="shared" si="5"/>
        <v>14</v>
      </c>
      <c r="I44">
        <f t="shared" si="6"/>
        <v>18</v>
      </c>
      <c r="K44" t="str">
        <f t="shared" si="23"/>
        <v>MHI_MAI_2013</v>
      </c>
      <c r="L44">
        <f t="shared" si="24"/>
        <v>18.416</v>
      </c>
      <c r="M44">
        <f t="shared" si="25"/>
        <v>2.0110000000000001</v>
      </c>
      <c r="N44">
        <f t="shared" si="26"/>
        <v>4.2859999999999996</v>
      </c>
      <c r="O44">
        <f t="shared" si="27"/>
        <v>67.894999999999996</v>
      </c>
      <c r="P44">
        <f t="shared" si="28"/>
        <v>7.3920000000000003</v>
      </c>
      <c r="R44">
        <f t="shared" si="29"/>
        <v>206</v>
      </c>
      <c r="S44">
        <f t="shared" si="30"/>
        <v>207</v>
      </c>
      <c r="T44">
        <f t="shared" si="31"/>
        <v>208</v>
      </c>
      <c r="U44">
        <f t="shared" si="32"/>
        <v>209</v>
      </c>
      <c r="V44">
        <f t="shared" si="33"/>
        <v>210</v>
      </c>
    </row>
    <row r="45" spans="1:22" x14ac:dyDescent="0.2">
      <c r="A45" t="str">
        <f t="shared" si="1"/>
        <v>AMSAM</v>
      </c>
      <c r="B45" t="str">
        <f t="shared" si="2"/>
        <v>TUTNEAB</v>
      </c>
      <c r="C45" t="str">
        <f t="shared" si="3"/>
        <v>2015</v>
      </c>
      <c r="D45" s="23" t="s">
        <v>35</v>
      </c>
      <c r="E45" s="24" t="s">
        <v>21</v>
      </c>
      <c r="F45" s="25">
        <v>10.365</v>
      </c>
      <c r="G45">
        <f t="shared" si="4"/>
        <v>6</v>
      </c>
      <c r="H45">
        <f t="shared" si="5"/>
        <v>14</v>
      </c>
      <c r="I45">
        <f t="shared" si="6"/>
        <v>18</v>
      </c>
      <c r="K45" t="str">
        <f t="shared" si="23"/>
        <v>MHI_MOL_2013</v>
      </c>
      <c r="L45">
        <f t="shared" si="24"/>
        <v>16.276</v>
      </c>
      <c r="M45">
        <f t="shared" si="25"/>
        <v>1.4990000000000001</v>
      </c>
      <c r="N45">
        <f t="shared" si="26"/>
        <v>3.3359999999999999</v>
      </c>
      <c r="O45">
        <f t="shared" si="27"/>
        <v>69.144000000000005</v>
      </c>
      <c r="P45">
        <f t="shared" si="28"/>
        <v>9.7439999999999998</v>
      </c>
      <c r="R45">
        <f t="shared" si="29"/>
        <v>211</v>
      </c>
      <c r="S45">
        <f t="shared" si="30"/>
        <v>212</v>
      </c>
      <c r="T45">
        <f t="shared" si="31"/>
        <v>213</v>
      </c>
      <c r="U45">
        <f t="shared" si="32"/>
        <v>214</v>
      </c>
      <c r="V45">
        <f t="shared" si="33"/>
        <v>215</v>
      </c>
    </row>
    <row r="46" spans="1:22" x14ac:dyDescent="0.2">
      <c r="A46" t="str">
        <f t="shared" si="1"/>
        <v>AMSAM</v>
      </c>
      <c r="B46" t="str">
        <f t="shared" si="2"/>
        <v>TUTNEAB</v>
      </c>
      <c r="C46" t="str">
        <f t="shared" si="3"/>
        <v>2015</v>
      </c>
      <c r="D46" s="23" t="s">
        <v>35</v>
      </c>
      <c r="E46" s="24" t="s">
        <v>22</v>
      </c>
      <c r="F46" s="25">
        <v>72.667000000000002</v>
      </c>
      <c r="G46">
        <f t="shared" si="4"/>
        <v>6</v>
      </c>
      <c r="H46">
        <f t="shared" si="5"/>
        <v>14</v>
      </c>
      <c r="I46">
        <f t="shared" si="6"/>
        <v>18</v>
      </c>
      <c r="K46" t="str">
        <f t="shared" si="23"/>
        <v>MHI_NII_2013</v>
      </c>
      <c r="L46">
        <f t="shared" si="24"/>
        <v>1.9450000000000001</v>
      </c>
      <c r="M46">
        <f t="shared" si="25"/>
        <v>2.5070000000000001</v>
      </c>
      <c r="N46">
        <f t="shared" si="26"/>
        <v>1.6739999999999999</v>
      </c>
      <c r="O46">
        <f t="shared" si="27"/>
        <v>89.888999999999996</v>
      </c>
      <c r="P46">
        <f t="shared" si="28"/>
        <v>3.984</v>
      </c>
      <c r="R46">
        <f t="shared" si="29"/>
        <v>216</v>
      </c>
      <c r="S46">
        <f t="shared" si="30"/>
        <v>217</v>
      </c>
      <c r="T46">
        <f t="shared" si="31"/>
        <v>218</v>
      </c>
      <c r="U46">
        <f t="shared" si="32"/>
        <v>219</v>
      </c>
      <c r="V46">
        <f t="shared" si="33"/>
        <v>220</v>
      </c>
    </row>
    <row r="47" spans="1:22" x14ac:dyDescent="0.2">
      <c r="A47" t="str">
        <f t="shared" si="1"/>
        <v>AMSAM</v>
      </c>
      <c r="B47" t="str">
        <f t="shared" si="2"/>
        <v>TUTNEAB</v>
      </c>
      <c r="C47" t="str">
        <f t="shared" si="3"/>
        <v>2015</v>
      </c>
      <c r="D47" s="23" t="s">
        <v>35</v>
      </c>
      <c r="E47" s="24" t="s">
        <v>23</v>
      </c>
      <c r="F47" s="25">
        <v>8.8420000000000005</v>
      </c>
      <c r="G47">
        <f t="shared" si="4"/>
        <v>6</v>
      </c>
      <c r="H47">
        <f t="shared" si="5"/>
        <v>14</v>
      </c>
      <c r="I47">
        <f t="shared" si="6"/>
        <v>18</v>
      </c>
      <c r="K47" t="str">
        <f t="shared" si="23"/>
        <v>MHI_OAH_2013</v>
      </c>
      <c r="L47">
        <f t="shared" si="24"/>
        <v>9.1679999999999993</v>
      </c>
      <c r="M47">
        <f t="shared" si="25"/>
        <v>1.504</v>
      </c>
      <c r="N47">
        <f t="shared" si="26"/>
        <v>7.8639999999999999</v>
      </c>
      <c r="O47">
        <f t="shared" si="27"/>
        <v>73.540999999999997</v>
      </c>
      <c r="P47">
        <f t="shared" si="28"/>
        <v>7.9219999999999997</v>
      </c>
      <c r="R47">
        <f t="shared" si="29"/>
        <v>221</v>
      </c>
      <c r="S47">
        <f t="shared" si="30"/>
        <v>222</v>
      </c>
      <c r="T47">
        <f t="shared" si="31"/>
        <v>223</v>
      </c>
      <c r="U47">
        <f t="shared" si="32"/>
        <v>224</v>
      </c>
      <c r="V47">
        <f t="shared" si="33"/>
        <v>225</v>
      </c>
    </row>
    <row r="48" spans="1:22" x14ac:dyDescent="0.2">
      <c r="A48" t="str">
        <f t="shared" si="1"/>
        <v>AMSAM</v>
      </c>
      <c r="B48" t="str">
        <f t="shared" si="2"/>
        <v>TUTNW</v>
      </c>
      <c r="C48" t="str">
        <f t="shared" si="3"/>
        <v>2015</v>
      </c>
      <c r="D48" s="23" t="s">
        <v>36</v>
      </c>
      <c r="E48" s="24" t="s">
        <v>19</v>
      </c>
      <c r="F48" s="25">
        <v>23.64</v>
      </c>
      <c r="G48">
        <f t="shared" si="4"/>
        <v>6</v>
      </c>
      <c r="H48">
        <f t="shared" si="5"/>
        <v>12</v>
      </c>
      <c r="I48">
        <f t="shared" si="6"/>
        <v>16</v>
      </c>
      <c r="K48" t="str">
        <f t="shared" si="23"/>
        <v>MHI_HAWCM_2013</v>
      </c>
      <c r="L48">
        <f t="shared" si="24"/>
        <v>15.956</v>
      </c>
      <c r="M48">
        <f t="shared" si="25"/>
        <v>7.76</v>
      </c>
      <c r="N48">
        <f t="shared" si="26"/>
        <v>3.21</v>
      </c>
      <c r="O48">
        <f t="shared" si="27"/>
        <v>67.194999999999993</v>
      </c>
      <c r="P48">
        <f t="shared" si="28"/>
        <v>5.8789999999999996</v>
      </c>
      <c r="R48">
        <f t="shared" si="29"/>
        <v>226</v>
      </c>
      <c r="S48">
        <f t="shared" si="30"/>
        <v>227</v>
      </c>
      <c r="T48">
        <f t="shared" si="31"/>
        <v>228</v>
      </c>
      <c r="U48">
        <f t="shared" si="32"/>
        <v>229</v>
      </c>
      <c r="V48">
        <f t="shared" si="33"/>
        <v>230</v>
      </c>
    </row>
    <row r="49" spans="1:22" x14ac:dyDescent="0.2">
      <c r="A49" t="str">
        <f t="shared" si="1"/>
        <v>AMSAM</v>
      </c>
      <c r="B49" t="str">
        <f t="shared" si="2"/>
        <v>TUTNW</v>
      </c>
      <c r="C49" t="str">
        <f t="shared" si="3"/>
        <v>2015</v>
      </c>
      <c r="D49" s="23" t="s">
        <v>36</v>
      </c>
      <c r="E49" s="24" t="s">
        <v>20</v>
      </c>
      <c r="F49" s="25">
        <v>7.5049999999999999</v>
      </c>
      <c r="G49">
        <f t="shared" si="4"/>
        <v>6</v>
      </c>
      <c r="H49">
        <f t="shared" si="5"/>
        <v>12</v>
      </c>
      <c r="I49">
        <f t="shared" si="6"/>
        <v>16</v>
      </c>
      <c r="K49" t="str">
        <f t="shared" si="23"/>
        <v>MHI_HAWCR_2013</v>
      </c>
      <c r="L49">
        <f t="shared" si="24"/>
        <v>30.19</v>
      </c>
      <c r="M49">
        <f t="shared" si="25"/>
        <v>9.0579999999999998</v>
      </c>
      <c r="N49">
        <f t="shared" si="26"/>
        <v>1.63</v>
      </c>
      <c r="O49">
        <f t="shared" si="27"/>
        <v>51.945</v>
      </c>
      <c r="P49">
        <f t="shared" si="28"/>
        <v>7.1760000000000002</v>
      </c>
      <c r="R49">
        <f t="shared" si="29"/>
        <v>231</v>
      </c>
      <c r="S49">
        <f t="shared" si="30"/>
        <v>232</v>
      </c>
      <c r="T49">
        <f t="shared" si="31"/>
        <v>233</v>
      </c>
      <c r="U49">
        <f t="shared" si="32"/>
        <v>234</v>
      </c>
      <c r="V49">
        <f t="shared" si="33"/>
        <v>235</v>
      </c>
    </row>
    <row r="50" spans="1:22" x14ac:dyDescent="0.2">
      <c r="A50" t="str">
        <f t="shared" si="1"/>
        <v>AMSAM</v>
      </c>
      <c r="B50" t="str">
        <f t="shared" si="2"/>
        <v>TUTNW</v>
      </c>
      <c r="C50" t="str">
        <f t="shared" si="3"/>
        <v>2015</v>
      </c>
      <c r="D50" s="23" t="s">
        <v>36</v>
      </c>
      <c r="E50" s="24" t="s">
        <v>21</v>
      </c>
      <c r="F50" s="25">
        <v>10.404</v>
      </c>
      <c r="G50">
        <f t="shared" si="4"/>
        <v>6</v>
      </c>
      <c r="H50">
        <f t="shared" si="5"/>
        <v>12</v>
      </c>
      <c r="I50">
        <f t="shared" si="6"/>
        <v>16</v>
      </c>
      <c r="K50" t="str">
        <f t="shared" si="23"/>
        <v>MHI_LANCMSO_2013</v>
      </c>
      <c r="L50">
        <f t="shared" si="24"/>
        <v>19.567</v>
      </c>
      <c r="M50">
        <f t="shared" si="25"/>
        <v>1.909</v>
      </c>
      <c r="N50">
        <f t="shared" si="26"/>
        <v>4.8150000000000004</v>
      </c>
      <c r="O50">
        <f t="shared" si="27"/>
        <v>65.003</v>
      </c>
      <c r="P50">
        <f t="shared" si="28"/>
        <v>8.7059999999999995</v>
      </c>
      <c r="R50">
        <f t="shared" si="29"/>
        <v>236</v>
      </c>
      <c r="S50">
        <f t="shared" si="30"/>
        <v>237</v>
      </c>
      <c r="T50">
        <f t="shared" si="31"/>
        <v>238</v>
      </c>
      <c r="U50">
        <f t="shared" si="32"/>
        <v>239</v>
      </c>
      <c r="V50">
        <f t="shared" si="33"/>
        <v>240</v>
      </c>
    </row>
    <row r="51" spans="1:22" x14ac:dyDescent="0.2">
      <c r="A51" t="str">
        <f t="shared" si="1"/>
        <v>AMSAM</v>
      </c>
      <c r="B51" t="str">
        <f t="shared" si="2"/>
        <v>TUTNW</v>
      </c>
      <c r="C51" t="str">
        <f t="shared" si="3"/>
        <v>2015</v>
      </c>
      <c r="D51" s="23" t="s">
        <v>36</v>
      </c>
      <c r="E51" s="24" t="s">
        <v>22</v>
      </c>
      <c r="F51" s="25">
        <v>51.404000000000003</v>
      </c>
      <c r="G51">
        <f t="shared" si="4"/>
        <v>6</v>
      </c>
      <c r="H51">
        <f t="shared" si="5"/>
        <v>12</v>
      </c>
      <c r="I51">
        <f t="shared" si="6"/>
        <v>16</v>
      </c>
      <c r="K51" t="str">
        <f t="shared" si="23"/>
        <v>MHI_LANCRNO_2013</v>
      </c>
      <c r="L51">
        <f t="shared" si="24"/>
        <v>11.837999999999999</v>
      </c>
      <c r="M51">
        <f t="shared" si="25"/>
        <v>1.87</v>
      </c>
      <c r="N51">
        <f t="shared" si="26"/>
        <v>11.375</v>
      </c>
      <c r="O51">
        <f t="shared" si="27"/>
        <v>64.960999999999999</v>
      </c>
      <c r="P51">
        <f t="shared" si="28"/>
        <v>9.9550000000000001</v>
      </c>
      <c r="R51">
        <f t="shared" si="29"/>
        <v>241</v>
      </c>
      <c r="S51">
        <f t="shared" si="30"/>
        <v>242</v>
      </c>
      <c r="T51">
        <f t="shared" si="31"/>
        <v>243</v>
      </c>
      <c r="U51">
        <f t="shared" si="32"/>
        <v>244</v>
      </c>
      <c r="V51">
        <f t="shared" si="33"/>
        <v>245</v>
      </c>
    </row>
    <row r="52" spans="1:22" x14ac:dyDescent="0.2">
      <c r="A52" t="str">
        <f t="shared" si="1"/>
        <v>AMSAM</v>
      </c>
      <c r="B52" t="str">
        <f t="shared" si="2"/>
        <v>TUTNW</v>
      </c>
      <c r="C52" t="str">
        <f t="shared" si="3"/>
        <v>2015</v>
      </c>
      <c r="D52" s="23" t="s">
        <v>36</v>
      </c>
      <c r="E52" s="24" t="s">
        <v>23</v>
      </c>
      <c r="F52" s="25">
        <v>7.0460000000000003</v>
      </c>
      <c r="G52">
        <f t="shared" si="4"/>
        <v>6</v>
      </c>
      <c r="H52">
        <f t="shared" si="5"/>
        <v>12</v>
      </c>
      <c r="I52">
        <f t="shared" si="6"/>
        <v>16</v>
      </c>
      <c r="K52" t="str">
        <f t="shared" si="23"/>
        <v>MHI_KAUSIEA_2013</v>
      </c>
      <c r="L52">
        <f t="shared" si="24"/>
        <v>5.6749999999999998</v>
      </c>
      <c r="M52">
        <f t="shared" si="25"/>
        <v>2.363</v>
      </c>
      <c r="N52">
        <f t="shared" si="26"/>
        <v>1.639</v>
      </c>
      <c r="O52">
        <f t="shared" si="27"/>
        <v>84.694000000000003</v>
      </c>
      <c r="P52">
        <f t="shared" si="28"/>
        <v>5.6289999999999996</v>
      </c>
      <c r="R52">
        <f t="shared" si="29"/>
        <v>246</v>
      </c>
      <c r="S52">
        <f t="shared" si="30"/>
        <v>247</v>
      </c>
      <c r="T52">
        <f t="shared" si="31"/>
        <v>248</v>
      </c>
      <c r="U52">
        <f t="shared" si="32"/>
        <v>249</v>
      </c>
      <c r="V52">
        <f t="shared" si="33"/>
        <v>250</v>
      </c>
    </row>
    <row r="53" spans="1:22" x14ac:dyDescent="0.2">
      <c r="A53" t="str">
        <f t="shared" si="1"/>
        <v>AMSAM</v>
      </c>
      <c r="B53" t="str">
        <f t="shared" si="2"/>
        <v>TUTSE</v>
      </c>
      <c r="C53" t="str">
        <f t="shared" si="3"/>
        <v>2015</v>
      </c>
      <c r="D53" s="23" t="s">
        <v>37</v>
      </c>
      <c r="E53" s="24" t="s">
        <v>19</v>
      </c>
      <c r="F53" s="25">
        <v>17.141999999999999</v>
      </c>
      <c r="G53">
        <f t="shared" si="4"/>
        <v>6</v>
      </c>
      <c r="H53">
        <f t="shared" si="5"/>
        <v>12</v>
      </c>
      <c r="I53">
        <f t="shared" si="6"/>
        <v>16</v>
      </c>
      <c r="K53" t="str">
        <f t="shared" si="23"/>
        <v>MHI_KAUSINA_2013</v>
      </c>
      <c r="L53">
        <f t="shared" si="24"/>
        <v>3.5129999999999999</v>
      </c>
      <c r="M53">
        <f t="shared" si="25"/>
        <v>1.143</v>
      </c>
      <c r="N53">
        <f t="shared" si="26"/>
        <v>2.641</v>
      </c>
      <c r="O53">
        <f t="shared" si="27"/>
        <v>87.168000000000006</v>
      </c>
      <c r="P53">
        <f t="shared" si="28"/>
        <v>5.5359999999999996</v>
      </c>
      <c r="R53">
        <f t="shared" si="29"/>
        <v>251</v>
      </c>
      <c r="S53">
        <f t="shared" si="30"/>
        <v>252</v>
      </c>
      <c r="T53">
        <f t="shared" si="31"/>
        <v>253</v>
      </c>
      <c r="U53">
        <f t="shared" si="32"/>
        <v>254</v>
      </c>
      <c r="V53">
        <f t="shared" si="33"/>
        <v>255</v>
      </c>
    </row>
    <row r="54" spans="1:22" x14ac:dyDescent="0.2">
      <c r="A54" t="str">
        <f t="shared" si="1"/>
        <v>AMSAM</v>
      </c>
      <c r="B54" t="str">
        <f t="shared" si="2"/>
        <v>TUTSE</v>
      </c>
      <c r="C54" t="str">
        <f t="shared" si="3"/>
        <v>2015</v>
      </c>
      <c r="D54" s="23" t="s">
        <v>37</v>
      </c>
      <c r="E54" s="24" t="s">
        <v>20</v>
      </c>
      <c r="F54" s="25">
        <v>17.353000000000002</v>
      </c>
      <c r="G54">
        <f t="shared" si="4"/>
        <v>6</v>
      </c>
      <c r="H54">
        <f t="shared" si="5"/>
        <v>12</v>
      </c>
      <c r="I54">
        <f t="shared" si="6"/>
        <v>16</v>
      </c>
      <c r="K54" t="str">
        <f t="shared" si="23"/>
        <v>MHI_MAICMKI_2013</v>
      </c>
      <c r="L54">
        <f t="shared" si="24"/>
        <v>36.429000000000002</v>
      </c>
      <c r="M54">
        <f t="shared" si="25"/>
        <v>2.62</v>
      </c>
      <c r="N54">
        <f t="shared" si="26"/>
        <v>1.472</v>
      </c>
      <c r="O54">
        <f t="shared" si="27"/>
        <v>51.634</v>
      </c>
      <c r="P54">
        <f t="shared" si="28"/>
        <v>7.8449999999999998</v>
      </c>
      <c r="R54">
        <f t="shared" si="29"/>
        <v>256</v>
      </c>
      <c r="S54">
        <f t="shared" si="30"/>
        <v>257</v>
      </c>
      <c r="T54">
        <f t="shared" si="31"/>
        <v>258</v>
      </c>
      <c r="U54">
        <f t="shared" si="32"/>
        <v>259</v>
      </c>
      <c r="V54">
        <f t="shared" si="33"/>
        <v>260</v>
      </c>
    </row>
    <row r="55" spans="1:22" x14ac:dyDescent="0.2">
      <c r="A55" t="str">
        <f t="shared" si="1"/>
        <v>AMSAM</v>
      </c>
      <c r="B55" t="str">
        <f t="shared" si="2"/>
        <v>TUTSE</v>
      </c>
      <c r="C55" t="str">
        <f t="shared" si="3"/>
        <v>2015</v>
      </c>
      <c r="D55" s="23" t="s">
        <v>37</v>
      </c>
      <c r="E55" s="24" t="s">
        <v>21</v>
      </c>
      <c r="F55" s="25">
        <v>16.881</v>
      </c>
      <c r="G55">
        <f t="shared" si="4"/>
        <v>6</v>
      </c>
      <c r="H55">
        <f t="shared" si="5"/>
        <v>12</v>
      </c>
      <c r="I55">
        <f t="shared" si="6"/>
        <v>16</v>
      </c>
      <c r="K55" t="str">
        <f t="shared" si="23"/>
        <v>MHI_MAICMNE_2013</v>
      </c>
      <c r="L55">
        <f t="shared" si="24"/>
        <v>5.0519999999999996</v>
      </c>
      <c r="M55">
        <f t="shared" si="25"/>
        <v>1.7869999999999999</v>
      </c>
      <c r="N55">
        <f t="shared" si="26"/>
        <v>6.8259999999999996</v>
      </c>
      <c r="O55">
        <f t="shared" si="27"/>
        <v>80.177999999999997</v>
      </c>
      <c r="P55">
        <f t="shared" si="28"/>
        <v>6.157</v>
      </c>
      <c r="R55">
        <f t="shared" si="29"/>
        <v>261</v>
      </c>
      <c r="S55">
        <f t="shared" si="30"/>
        <v>262</v>
      </c>
      <c r="T55">
        <f t="shared" si="31"/>
        <v>263</v>
      </c>
      <c r="U55">
        <f t="shared" si="32"/>
        <v>264</v>
      </c>
      <c r="V55">
        <f t="shared" si="33"/>
        <v>265</v>
      </c>
    </row>
    <row r="56" spans="1:22" x14ac:dyDescent="0.2">
      <c r="A56" t="str">
        <f t="shared" si="1"/>
        <v>AMSAM</v>
      </c>
      <c r="B56" t="str">
        <f t="shared" si="2"/>
        <v>TUTSE</v>
      </c>
      <c r="C56" t="str">
        <f t="shared" si="3"/>
        <v>2015</v>
      </c>
      <c r="D56" s="23" t="s">
        <v>37</v>
      </c>
      <c r="E56" s="24" t="s">
        <v>22</v>
      </c>
      <c r="F56" s="25">
        <v>41.713000000000001</v>
      </c>
      <c r="G56">
        <f t="shared" si="4"/>
        <v>6</v>
      </c>
      <c r="H56">
        <f t="shared" si="5"/>
        <v>12</v>
      </c>
      <c r="I56">
        <f t="shared" si="6"/>
        <v>16</v>
      </c>
      <c r="K56" t="str">
        <f t="shared" si="23"/>
        <v>MHI_MAISILA_2013</v>
      </c>
      <c r="L56">
        <f t="shared" si="24"/>
        <v>16.047999999999998</v>
      </c>
      <c r="M56">
        <f t="shared" si="25"/>
        <v>0.48699999999999999</v>
      </c>
      <c r="N56">
        <f t="shared" si="26"/>
        <v>1.534</v>
      </c>
      <c r="O56">
        <f t="shared" si="27"/>
        <v>69.147000000000006</v>
      </c>
      <c r="P56">
        <f t="shared" si="28"/>
        <v>12.784000000000001</v>
      </c>
      <c r="R56">
        <f t="shared" si="29"/>
        <v>266</v>
      </c>
      <c r="S56">
        <f t="shared" si="30"/>
        <v>267</v>
      </c>
      <c r="T56">
        <f t="shared" si="31"/>
        <v>268</v>
      </c>
      <c r="U56">
        <f t="shared" si="32"/>
        <v>269</v>
      </c>
      <c r="V56">
        <f t="shared" si="33"/>
        <v>270</v>
      </c>
    </row>
    <row r="57" spans="1:22" x14ac:dyDescent="0.2">
      <c r="A57" t="str">
        <f t="shared" si="1"/>
        <v>AMSAM</v>
      </c>
      <c r="B57" t="str">
        <f t="shared" si="2"/>
        <v>TUTSE</v>
      </c>
      <c r="C57" t="str">
        <f t="shared" si="3"/>
        <v>2015</v>
      </c>
      <c r="D57" s="23" t="s">
        <v>37</v>
      </c>
      <c r="E57" s="24" t="s">
        <v>23</v>
      </c>
      <c r="F57" s="25">
        <v>6.9119999999999999</v>
      </c>
      <c r="G57">
        <f t="shared" si="4"/>
        <v>6</v>
      </c>
      <c r="H57">
        <f t="shared" si="5"/>
        <v>12</v>
      </c>
      <c r="I57">
        <f t="shared" si="6"/>
        <v>16</v>
      </c>
      <c r="K57" t="str">
        <f t="shared" si="23"/>
        <v>MHI_MOLCM_2013</v>
      </c>
      <c r="L57">
        <f t="shared" si="24"/>
        <v>1.9379999999999999</v>
      </c>
      <c r="M57">
        <f t="shared" si="25"/>
        <v>3.8140000000000001</v>
      </c>
      <c r="N57">
        <f t="shared" si="26"/>
        <v>7.7190000000000003</v>
      </c>
      <c r="O57">
        <f t="shared" si="27"/>
        <v>80.031999999999996</v>
      </c>
      <c r="P57">
        <f t="shared" si="28"/>
        <v>6.4960000000000004</v>
      </c>
      <c r="R57">
        <f t="shared" si="29"/>
        <v>271</v>
      </c>
      <c r="S57">
        <f t="shared" si="30"/>
        <v>272</v>
      </c>
      <c r="T57">
        <f t="shared" si="31"/>
        <v>273</v>
      </c>
      <c r="U57">
        <f t="shared" si="32"/>
        <v>274</v>
      </c>
      <c r="V57">
        <f t="shared" si="33"/>
        <v>275</v>
      </c>
    </row>
    <row r="58" spans="1:22" x14ac:dyDescent="0.2">
      <c r="A58" t="str">
        <f t="shared" si="1"/>
        <v>AMSAM</v>
      </c>
      <c r="B58" t="str">
        <f t="shared" si="2"/>
        <v>TUTSW2</v>
      </c>
      <c r="C58" t="str">
        <f t="shared" si="3"/>
        <v>2015</v>
      </c>
      <c r="D58" s="23" t="s">
        <v>38</v>
      </c>
      <c r="E58" s="24" t="s">
        <v>19</v>
      </c>
      <c r="F58" s="25">
        <v>34.430999999999997</v>
      </c>
      <c r="G58">
        <f t="shared" si="4"/>
        <v>6</v>
      </c>
      <c r="H58">
        <f t="shared" si="5"/>
        <v>13</v>
      </c>
      <c r="I58">
        <f t="shared" si="6"/>
        <v>17</v>
      </c>
      <c r="K58" t="str">
        <f t="shared" si="23"/>
        <v>MHI_MOLCR_2013</v>
      </c>
      <c r="L58">
        <f t="shared" si="24"/>
        <v>27.731999999999999</v>
      </c>
      <c r="M58">
        <f t="shared" si="25"/>
        <v>1.4830000000000001</v>
      </c>
      <c r="N58">
        <f t="shared" si="26"/>
        <v>1.0509999999999999</v>
      </c>
      <c r="O58">
        <f t="shared" si="27"/>
        <v>61.042000000000002</v>
      </c>
      <c r="P58">
        <f t="shared" si="28"/>
        <v>8.6920000000000002</v>
      </c>
      <c r="R58">
        <f t="shared" si="29"/>
        <v>276</v>
      </c>
      <c r="S58">
        <f t="shared" si="30"/>
        <v>277</v>
      </c>
      <c r="T58">
        <f t="shared" si="31"/>
        <v>278</v>
      </c>
      <c r="U58">
        <f t="shared" si="32"/>
        <v>279</v>
      </c>
      <c r="V58">
        <f t="shared" si="33"/>
        <v>280</v>
      </c>
    </row>
    <row r="59" spans="1:22" x14ac:dyDescent="0.2">
      <c r="A59" t="str">
        <f t="shared" si="1"/>
        <v>AMSAM</v>
      </c>
      <c r="B59" t="str">
        <f t="shared" si="2"/>
        <v>TUTSW2</v>
      </c>
      <c r="C59" t="str">
        <f t="shared" si="3"/>
        <v>2015</v>
      </c>
      <c r="D59" s="23" t="s">
        <v>38</v>
      </c>
      <c r="E59" s="24" t="s">
        <v>20</v>
      </c>
      <c r="F59" s="25">
        <v>22.427</v>
      </c>
      <c r="G59">
        <f t="shared" si="4"/>
        <v>6</v>
      </c>
      <c r="H59">
        <f t="shared" si="5"/>
        <v>13</v>
      </c>
      <c r="I59">
        <f t="shared" si="6"/>
        <v>17</v>
      </c>
      <c r="K59" t="str">
        <f t="shared" si="23"/>
        <v>MHI_MOLSI_2013</v>
      </c>
      <c r="L59">
        <f t="shared" si="24"/>
        <v>6.8410000000000002</v>
      </c>
      <c r="M59">
        <f t="shared" si="25"/>
        <v>0.76700000000000002</v>
      </c>
      <c r="N59">
        <f t="shared" si="26"/>
        <v>4.7249999999999996</v>
      </c>
      <c r="O59">
        <f t="shared" si="27"/>
        <v>75.573999999999998</v>
      </c>
      <c r="P59">
        <f t="shared" si="28"/>
        <v>12.093</v>
      </c>
      <c r="R59">
        <f t="shared" si="29"/>
        <v>281</v>
      </c>
      <c r="S59">
        <f t="shared" si="30"/>
        <v>282</v>
      </c>
      <c r="T59">
        <f t="shared" si="31"/>
        <v>283</v>
      </c>
      <c r="U59">
        <f t="shared" si="32"/>
        <v>284</v>
      </c>
      <c r="V59">
        <f t="shared" si="33"/>
        <v>285</v>
      </c>
    </row>
    <row r="60" spans="1:22" x14ac:dyDescent="0.2">
      <c r="A60" t="str">
        <f t="shared" si="1"/>
        <v>AMSAM</v>
      </c>
      <c r="B60" t="str">
        <f t="shared" si="2"/>
        <v>TUTSW2</v>
      </c>
      <c r="C60" t="str">
        <f t="shared" si="3"/>
        <v>2015</v>
      </c>
      <c r="D60" s="23" t="s">
        <v>38</v>
      </c>
      <c r="E60" s="24" t="s">
        <v>21</v>
      </c>
      <c r="F60" s="25">
        <v>11.378</v>
      </c>
      <c r="G60">
        <f t="shared" si="4"/>
        <v>6</v>
      </c>
      <c r="H60">
        <f t="shared" si="5"/>
        <v>13</v>
      </c>
      <c r="I60">
        <f t="shared" si="6"/>
        <v>17</v>
      </c>
      <c r="K60" t="str">
        <f t="shared" si="23"/>
        <v>MHI_NIICMLE_2013</v>
      </c>
      <c r="L60">
        <f t="shared" si="24"/>
        <v>1.629</v>
      </c>
      <c r="M60">
        <f t="shared" si="25"/>
        <v>9.0060000000000002</v>
      </c>
      <c r="N60">
        <f t="shared" si="26"/>
        <v>1.3680000000000001</v>
      </c>
      <c r="O60">
        <f t="shared" si="27"/>
        <v>84.616</v>
      </c>
      <c r="P60">
        <f t="shared" si="28"/>
        <v>3.3820000000000001</v>
      </c>
      <c r="R60">
        <f t="shared" si="29"/>
        <v>286</v>
      </c>
      <c r="S60">
        <f t="shared" si="30"/>
        <v>287</v>
      </c>
      <c r="T60">
        <f t="shared" si="31"/>
        <v>288</v>
      </c>
      <c r="U60">
        <f t="shared" si="32"/>
        <v>289</v>
      </c>
      <c r="V60">
        <f t="shared" si="33"/>
        <v>290</v>
      </c>
    </row>
    <row r="61" spans="1:22" x14ac:dyDescent="0.2">
      <c r="A61" t="str">
        <f t="shared" si="1"/>
        <v>AMSAM</v>
      </c>
      <c r="B61" t="str">
        <f t="shared" si="2"/>
        <v>TUTSW2</v>
      </c>
      <c r="C61" t="str">
        <f t="shared" si="3"/>
        <v>2015</v>
      </c>
      <c r="D61" s="23" t="s">
        <v>38</v>
      </c>
      <c r="E61" s="24" t="s">
        <v>22</v>
      </c>
      <c r="F61" s="25">
        <v>26.131</v>
      </c>
      <c r="G61">
        <f t="shared" si="4"/>
        <v>6</v>
      </c>
      <c r="H61">
        <f t="shared" si="5"/>
        <v>13</v>
      </c>
      <c r="I61">
        <f t="shared" si="6"/>
        <v>17</v>
      </c>
      <c r="K61" t="str">
        <f t="shared" si="23"/>
        <v>MHI_NIISIEA_2013</v>
      </c>
      <c r="L61">
        <f t="shared" si="24"/>
        <v>3.141</v>
      </c>
      <c r="M61">
        <f t="shared" si="25"/>
        <v>0.84199999999999997</v>
      </c>
      <c r="N61">
        <f t="shared" si="26"/>
        <v>0.96</v>
      </c>
      <c r="O61">
        <f t="shared" si="27"/>
        <v>89.08</v>
      </c>
      <c r="P61">
        <f t="shared" si="28"/>
        <v>5.9790000000000001</v>
      </c>
      <c r="R61">
        <f t="shared" si="29"/>
        <v>291</v>
      </c>
      <c r="S61">
        <f t="shared" si="30"/>
        <v>292</v>
      </c>
      <c r="T61">
        <f t="shared" si="31"/>
        <v>293</v>
      </c>
      <c r="U61">
        <f t="shared" si="32"/>
        <v>294</v>
      </c>
      <c r="V61">
        <f t="shared" si="33"/>
        <v>295</v>
      </c>
    </row>
    <row r="62" spans="1:22" x14ac:dyDescent="0.2">
      <c r="A62" t="str">
        <f t="shared" si="1"/>
        <v>AMSAM</v>
      </c>
      <c r="B62" t="str">
        <f t="shared" si="2"/>
        <v>TUTSW2</v>
      </c>
      <c r="C62" t="str">
        <f t="shared" si="3"/>
        <v>2015</v>
      </c>
      <c r="D62" s="23" t="s">
        <v>38</v>
      </c>
      <c r="E62" s="24" t="s">
        <v>23</v>
      </c>
      <c r="F62" s="25">
        <v>5.633</v>
      </c>
      <c r="G62">
        <f t="shared" si="4"/>
        <v>6</v>
      </c>
      <c r="H62">
        <f t="shared" si="5"/>
        <v>13</v>
      </c>
      <c r="I62">
        <f t="shared" si="6"/>
        <v>17</v>
      </c>
      <c r="K62" t="str">
        <f t="shared" si="23"/>
        <v>MHI_NIISIWE_2013</v>
      </c>
      <c r="L62">
        <f t="shared" si="24"/>
        <v>1.393</v>
      </c>
      <c r="M62">
        <f t="shared" si="25"/>
        <v>2.032</v>
      </c>
      <c r="N62">
        <f t="shared" si="26"/>
        <v>2.1059999999999999</v>
      </c>
      <c r="O62">
        <f t="shared" si="27"/>
        <v>91.39</v>
      </c>
      <c r="P62">
        <f t="shared" si="28"/>
        <v>3.0790000000000002</v>
      </c>
      <c r="R62">
        <f t="shared" si="29"/>
        <v>296</v>
      </c>
      <c r="S62">
        <f t="shared" si="30"/>
        <v>297</v>
      </c>
      <c r="T62">
        <f t="shared" si="31"/>
        <v>298</v>
      </c>
      <c r="U62">
        <f t="shared" si="32"/>
        <v>299</v>
      </c>
      <c r="V62">
        <f t="shared" si="33"/>
        <v>300</v>
      </c>
    </row>
    <row r="63" spans="1:22" x14ac:dyDescent="0.2">
      <c r="A63" t="str">
        <f t="shared" si="1"/>
        <v>AMSAM</v>
      </c>
      <c r="B63" t="str">
        <f t="shared" si="2"/>
        <v>TUTSWFA</v>
      </c>
      <c r="C63" t="str">
        <f t="shared" si="3"/>
        <v>2015</v>
      </c>
      <c r="D63" s="23" t="s">
        <v>39</v>
      </c>
      <c r="E63" s="24" t="s">
        <v>19</v>
      </c>
      <c r="F63" s="25">
        <v>37.54</v>
      </c>
      <c r="G63">
        <f t="shared" si="4"/>
        <v>6</v>
      </c>
      <c r="H63">
        <f t="shared" si="5"/>
        <v>14</v>
      </c>
      <c r="I63">
        <f t="shared" si="6"/>
        <v>18</v>
      </c>
      <c r="K63" t="str">
        <f t="shared" si="23"/>
        <v>MHI_OAHCMEA_2013</v>
      </c>
      <c r="L63">
        <f t="shared" si="24"/>
        <v>13.304</v>
      </c>
      <c r="M63">
        <f t="shared" si="25"/>
        <v>1.5289999999999999</v>
      </c>
      <c r="N63">
        <f t="shared" si="26"/>
        <v>5.8440000000000003</v>
      </c>
      <c r="O63">
        <f t="shared" si="27"/>
        <v>68.430999999999997</v>
      </c>
      <c r="P63">
        <f t="shared" si="28"/>
        <v>10.891999999999999</v>
      </c>
      <c r="R63">
        <f t="shared" si="29"/>
        <v>301</v>
      </c>
      <c r="S63">
        <f t="shared" si="30"/>
        <v>302</v>
      </c>
      <c r="T63">
        <f t="shared" si="31"/>
        <v>303</v>
      </c>
      <c r="U63">
        <f t="shared" si="32"/>
        <v>304</v>
      </c>
      <c r="V63">
        <f t="shared" si="33"/>
        <v>305</v>
      </c>
    </row>
    <row r="64" spans="1:22" x14ac:dyDescent="0.2">
      <c r="A64" t="str">
        <f t="shared" si="1"/>
        <v>AMSAM</v>
      </c>
      <c r="B64" t="str">
        <f t="shared" si="2"/>
        <v>TUTSWFA</v>
      </c>
      <c r="C64" t="str">
        <f t="shared" si="3"/>
        <v>2015</v>
      </c>
      <c r="D64" s="23" t="s">
        <v>39</v>
      </c>
      <c r="E64" s="24" t="s">
        <v>20</v>
      </c>
      <c r="F64" s="25">
        <v>22.858000000000001</v>
      </c>
      <c r="G64">
        <f t="shared" si="4"/>
        <v>6</v>
      </c>
      <c r="H64">
        <f t="shared" si="5"/>
        <v>14</v>
      </c>
      <c r="I64">
        <f t="shared" si="6"/>
        <v>18</v>
      </c>
      <c r="K64" t="str">
        <f t="shared" si="23"/>
        <v>MHI_OAHSINE_2013</v>
      </c>
      <c r="L64">
        <f t="shared" si="24"/>
        <v>12.08</v>
      </c>
      <c r="M64">
        <f t="shared" si="25"/>
        <v>2.3210000000000002</v>
      </c>
      <c r="N64">
        <f t="shared" si="26"/>
        <v>9.3109999999999999</v>
      </c>
      <c r="O64">
        <f t="shared" si="27"/>
        <v>71.251000000000005</v>
      </c>
      <c r="P64">
        <f t="shared" si="28"/>
        <v>5.0359999999999996</v>
      </c>
      <c r="R64">
        <f t="shared" si="29"/>
        <v>306</v>
      </c>
      <c r="S64">
        <f t="shared" si="30"/>
        <v>307</v>
      </c>
      <c r="T64">
        <f t="shared" si="31"/>
        <v>308</v>
      </c>
      <c r="U64">
        <f t="shared" si="32"/>
        <v>309</v>
      </c>
      <c r="V64">
        <f t="shared" si="33"/>
        <v>310</v>
      </c>
    </row>
    <row r="65" spans="1:22" x14ac:dyDescent="0.2">
      <c r="A65" t="str">
        <f t="shared" si="1"/>
        <v>AMSAM</v>
      </c>
      <c r="B65" t="str">
        <f t="shared" si="2"/>
        <v>TUTSWFA</v>
      </c>
      <c r="C65" t="str">
        <f t="shared" si="3"/>
        <v>2015</v>
      </c>
      <c r="D65" s="23" t="s">
        <v>39</v>
      </c>
      <c r="E65" s="24" t="s">
        <v>21</v>
      </c>
      <c r="F65" s="25">
        <v>10.827999999999999</v>
      </c>
      <c r="G65">
        <f t="shared" si="4"/>
        <v>6</v>
      </c>
      <c r="H65">
        <f t="shared" si="5"/>
        <v>14</v>
      </c>
      <c r="I65">
        <f t="shared" si="6"/>
        <v>18</v>
      </c>
      <c r="K65" t="str">
        <f t="shared" si="23"/>
        <v>MHI_OAHSINO_2013</v>
      </c>
      <c r="L65">
        <f t="shared" si="24"/>
        <v>9.3239999999999998</v>
      </c>
      <c r="M65">
        <f t="shared" si="25"/>
        <v>1.2569999999999999</v>
      </c>
      <c r="N65">
        <f t="shared" si="26"/>
        <v>2.7610000000000001</v>
      </c>
      <c r="O65">
        <f t="shared" si="27"/>
        <v>84.498000000000005</v>
      </c>
      <c r="P65">
        <f t="shared" si="28"/>
        <v>2.16</v>
      </c>
      <c r="R65">
        <f t="shared" si="29"/>
        <v>311</v>
      </c>
      <c r="S65">
        <f t="shared" si="30"/>
        <v>312</v>
      </c>
      <c r="T65">
        <f t="shared" si="31"/>
        <v>313</v>
      </c>
      <c r="U65">
        <f t="shared" si="32"/>
        <v>314</v>
      </c>
      <c r="V65">
        <f t="shared" si="33"/>
        <v>315</v>
      </c>
    </row>
    <row r="66" spans="1:22" x14ac:dyDescent="0.2">
      <c r="A66" t="str">
        <f t="shared" si="1"/>
        <v>AMSAM</v>
      </c>
      <c r="B66" t="str">
        <f t="shared" si="2"/>
        <v>TUTSWFA</v>
      </c>
      <c r="C66" t="str">
        <f t="shared" si="3"/>
        <v>2015</v>
      </c>
      <c r="D66" s="23" t="s">
        <v>39</v>
      </c>
      <c r="E66" s="24" t="s">
        <v>22</v>
      </c>
      <c r="F66" s="25">
        <v>22.11</v>
      </c>
      <c r="G66">
        <f t="shared" si="4"/>
        <v>6</v>
      </c>
      <c r="H66">
        <f t="shared" si="5"/>
        <v>14</v>
      </c>
      <c r="I66">
        <f t="shared" si="6"/>
        <v>18</v>
      </c>
      <c r="K66" t="str">
        <f t="shared" ref="K66:K102" si="34">INDEX($D$3:$D$597,R66)</f>
        <v>MHI_OAHSISO_2013</v>
      </c>
      <c r="L66">
        <f t="shared" ref="L66:L102" si="35">INDEX($F$3:$F$597,R66)</f>
        <v>4.8070000000000004</v>
      </c>
      <c r="M66">
        <f t="shared" ref="M66:M102" si="36">INDEX($F$3:$F$597,S66)</f>
        <v>0.82299999999999995</v>
      </c>
      <c r="N66">
        <f t="shared" ref="N66:N102" si="37">INDEX($F$3:$F$597,T66)</f>
        <v>9.8970000000000002</v>
      </c>
      <c r="O66">
        <f t="shared" ref="O66:O102" si="38">INDEX($F$3:$F$597,U66)</f>
        <v>73.798000000000002</v>
      </c>
      <c r="P66">
        <f t="shared" ref="P66:P102" si="39">INDEX($F$3:$F$597,V66)</f>
        <v>10.676</v>
      </c>
      <c r="R66">
        <f t="shared" ref="R66:R102" si="40">R65+5</f>
        <v>316</v>
      </c>
      <c r="S66">
        <f t="shared" ref="S66:S102" si="41">S65+5</f>
        <v>317</v>
      </c>
      <c r="T66">
        <f t="shared" ref="T66:T102" si="42">T65+5</f>
        <v>318</v>
      </c>
      <c r="U66">
        <f t="shared" ref="U66:U102" si="43">U65+5</f>
        <v>319</v>
      </c>
      <c r="V66">
        <f t="shared" ref="V66:V102" si="44">V65+5</f>
        <v>320</v>
      </c>
    </row>
    <row r="67" spans="1:22" x14ac:dyDescent="0.2">
      <c r="A67" t="str">
        <f t="shared" si="1"/>
        <v>AMSAM</v>
      </c>
      <c r="B67" t="str">
        <f t="shared" si="2"/>
        <v>TUTSWFA</v>
      </c>
      <c r="C67" t="str">
        <f t="shared" si="3"/>
        <v>2015</v>
      </c>
      <c r="D67" s="23" t="s">
        <v>39</v>
      </c>
      <c r="E67" s="24" t="s">
        <v>23</v>
      </c>
      <c r="F67" s="25">
        <v>6.6630000000000003</v>
      </c>
      <c r="G67">
        <f t="shared" si="4"/>
        <v>6</v>
      </c>
      <c r="H67">
        <f t="shared" si="5"/>
        <v>14</v>
      </c>
      <c r="I67">
        <f t="shared" si="6"/>
        <v>18</v>
      </c>
      <c r="K67" t="str">
        <f t="shared" si="34"/>
        <v>MHI_HAW_2016</v>
      </c>
      <c r="L67">
        <f t="shared" si="35"/>
        <v>12.946</v>
      </c>
      <c r="M67">
        <f t="shared" si="36"/>
        <v>6.9340000000000002</v>
      </c>
      <c r="N67">
        <f t="shared" si="37"/>
        <v>10.071999999999999</v>
      </c>
      <c r="O67">
        <f t="shared" si="38"/>
        <v>65.216999999999999</v>
      </c>
      <c r="P67">
        <f t="shared" si="39"/>
        <v>4.8319999999999999</v>
      </c>
      <c r="R67">
        <f t="shared" si="40"/>
        <v>321</v>
      </c>
      <c r="S67">
        <f t="shared" si="41"/>
        <v>322</v>
      </c>
      <c r="T67">
        <f t="shared" si="42"/>
        <v>323</v>
      </c>
      <c r="U67">
        <f t="shared" si="43"/>
        <v>324</v>
      </c>
      <c r="V67">
        <f t="shared" si="44"/>
        <v>325</v>
      </c>
    </row>
    <row r="68" spans="1:22" x14ac:dyDescent="0.2">
      <c r="A68" t="str">
        <f t="shared" ref="A68:A131" si="45">LEFT(D68,G68-1)</f>
        <v>CNMI</v>
      </c>
      <c r="B68" t="str">
        <f t="shared" ref="B68:B131" si="46">MID(D68,G68+1,H68-G68-1)</f>
        <v>AGU</v>
      </c>
      <c r="C68" t="str">
        <f t="shared" ref="C68:C131" si="47">RIGHT(D68,(I68-H68))</f>
        <v>2014</v>
      </c>
      <c r="D68" s="23" t="s">
        <v>40</v>
      </c>
      <c r="E68" s="24" t="s">
        <v>19</v>
      </c>
      <c r="F68" s="25">
        <v>13.215</v>
      </c>
      <c r="G68">
        <f t="shared" ref="G68:G131" si="48">FIND("_",D68)</f>
        <v>5</v>
      </c>
      <c r="H68">
        <f t="shared" ref="H68:H131" si="49">FIND("_",D68,G68+1)</f>
        <v>9</v>
      </c>
      <c r="I68">
        <f t="shared" ref="I68:I131" si="50">LEN(D68)</f>
        <v>13</v>
      </c>
      <c r="K68" t="str">
        <f t="shared" si="34"/>
        <v>MHI_KAU_2016</v>
      </c>
      <c r="L68">
        <f t="shared" si="35"/>
        <v>2.38</v>
      </c>
      <c r="M68">
        <f t="shared" si="36"/>
        <v>3.6110000000000002</v>
      </c>
      <c r="N68">
        <f t="shared" si="37"/>
        <v>6.7119999999999997</v>
      </c>
      <c r="O68">
        <f t="shared" si="38"/>
        <v>79.924000000000007</v>
      </c>
      <c r="P68">
        <f t="shared" si="39"/>
        <v>7.3730000000000002</v>
      </c>
      <c r="R68">
        <f t="shared" si="40"/>
        <v>326</v>
      </c>
      <c r="S68">
        <f t="shared" si="41"/>
        <v>327</v>
      </c>
      <c r="T68">
        <f t="shared" si="42"/>
        <v>328</v>
      </c>
      <c r="U68">
        <f t="shared" si="43"/>
        <v>329</v>
      </c>
      <c r="V68">
        <f t="shared" si="44"/>
        <v>330</v>
      </c>
    </row>
    <row r="69" spans="1:22" x14ac:dyDescent="0.2">
      <c r="A69" t="str">
        <f t="shared" si="45"/>
        <v>CNMI</v>
      </c>
      <c r="B69" t="str">
        <f t="shared" si="46"/>
        <v>AGU</v>
      </c>
      <c r="C69" t="str">
        <f t="shared" si="47"/>
        <v>2014</v>
      </c>
      <c r="D69" s="23" t="s">
        <v>40</v>
      </c>
      <c r="E69" s="24" t="s">
        <v>20</v>
      </c>
      <c r="F69" s="25">
        <v>3.8889999999999998</v>
      </c>
      <c r="G69">
        <f t="shared" si="48"/>
        <v>5</v>
      </c>
      <c r="H69">
        <f t="shared" si="49"/>
        <v>9</v>
      </c>
      <c r="I69">
        <f t="shared" si="50"/>
        <v>13</v>
      </c>
      <c r="K69" t="str">
        <f t="shared" si="34"/>
        <v>MHI_LAN_2016</v>
      </c>
      <c r="L69">
        <f t="shared" si="35"/>
        <v>22.472000000000001</v>
      </c>
      <c r="M69">
        <f t="shared" si="36"/>
        <v>0.94299999999999995</v>
      </c>
      <c r="N69">
        <f t="shared" si="37"/>
        <v>2.327</v>
      </c>
      <c r="O69">
        <f t="shared" si="38"/>
        <v>68.066999999999993</v>
      </c>
      <c r="P69">
        <f t="shared" si="39"/>
        <v>6.1920000000000002</v>
      </c>
      <c r="R69">
        <f t="shared" si="40"/>
        <v>331</v>
      </c>
      <c r="S69">
        <f t="shared" si="41"/>
        <v>332</v>
      </c>
      <c r="T69">
        <f t="shared" si="42"/>
        <v>333</v>
      </c>
      <c r="U69">
        <f t="shared" si="43"/>
        <v>334</v>
      </c>
      <c r="V69">
        <f t="shared" si="44"/>
        <v>335</v>
      </c>
    </row>
    <row r="70" spans="1:22" x14ac:dyDescent="0.2">
      <c r="A70" t="str">
        <f t="shared" si="45"/>
        <v>CNMI</v>
      </c>
      <c r="B70" t="str">
        <f t="shared" si="46"/>
        <v>AGU</v>
      </c>
      <c r="C70" t="str">
        <f t="shared" si="47"/>
        <v>2014</v>
      </c>
      <c r="D70" s="23" t="s">
        <v>40</v>
      </c>
      <c r="E70" s="24" t="s">
        <v>21</v>
      </c>
      <c r="F70" s="25">
        <v>9.3040000000000003</v>
      </c>
      <c r="G70">
        <f t="shared" si="48"/>
        <v>5</v>
      </c>
      <c r="H70">
        <f t="shared" si="49"/>
        <v>9</v>
      </c>
      <c r="I70">
        <f t="shared" si="50"/>
        <v>13</v>
      </c>
      <c r="K70" t="str">
        <f t="shared" si="34"/>
        <v>MHI_MAI_2016</v>
      </c>
      <c r="L70">
        <f t="shared" si="35"/>
        <v>19.574999999999999</v>
      </c>
      <c r="M70">
        <f t="shared" si="36"/>
        <v>3.5859999999999999</v>
      </c>
      <c r="N70">
        <f t="shared" si="37"/>
        <v>6.7610000000000001</v>
      </c>
      <c r="O70">
        <f t="shared" si="38"/>
        <v>60.731999999999999</v>
      </c>
      <c r="P70">
        <f t="shared" si="39"/>
        <v>9.3460000000000001</v>
      </c>
      <c r="R70">
        <f t="shared" si="40"/>
        <v>336</v>
      </c>
      <c r="S70">
        <f t="shared" si="41"/>
        <v>337</v>
      </c>
      <c r="T70">
        <f t="shared" si="42"/>
        <v>338</v>
      </c>
      <c r="U70">
        <f t="shared" si="43"/>
        <v>339</v>
      </c>
      <c r="V70">
        <f t="shared" si="44"/>
        <v>340</v>
      </c>
    </row>
    <row r="71" spans="1:22" x14ac:dyDescent="0.2">
      <c r="A71" t="str">
        <f t="shared" si="45"/>
        <v>CNMI</v>
      </c>
      <c r="B71" t="str">
        <f t="shared" si="46"/>
        <v>AGU</v>
      </c>
      <c r="C71" t="str">
        <f t="shared" si="47"/>
        <v>2014</v>
      </c>
      <c r="D71" s="23" t="s">
        <v>40</v>
      </c>
      <c r="E71" s="24" t="s">
        <v>22</v>
      </c>
      <c r="F71" s="25">
        <v>69.037999999999997</v>
      </c>
      <c r="G71">
        <f t="shared" si="48"/>
        <v>5</v>
      </c>
      <c r="H71">
        <f t="shared" si="49"/>
        <v>9</v>
      </c>
      <c r="I71">
        <f t="shared" si="50"/>
        <v>13</v>
      </c>
      <c r="K71" t="str">
        <f t="shared" si="34"/>
        <v>MHI_MOL_2016</v>
      </c>
      <c r="L71">
        <f t="shared" si="35"/>
        <v>19.95</v>
      </c>
      <c r="M71">
        <f t="shared" si="36"/>
        <v>2.93</v>
      </c>
      <c r="N71">
        <f t="shared" si="37"/>
        <v>3.4630000000000001</v>
      </c>
      <c r="O71">
        <f t="shared" si="38"/>
        <v>64.009</v>
      </c>
      <c r="P71">
        <f t="shared" si="39"/>
        <v>9.6470000000000002</v>
      </c>
      <c r="R71">
        <f t="shared" si="40"/>
        <v>341</v>
      </c>
      <c r="S71">
        <f t="shared" si="41"/>
        <v>342</v>
      </c>
      <c r="T71">
        <f t="shared" si="42"/>
        <v>343</v>
      </c>
      <c r="U71">
        <f t="shared" si="43"/>
        <v>344</v>
      </c>
      <c r="V71">
        <f t="shared" si="44"/>
        <v>345</v>
      </c>
    </row>
    <row r="72" spans="1:22" x14ac:dyDescent="0.2">
      <c r="A72" t="str">
        <f t="shared" si="45"/>
        <v>CNMI</v>
      </c>
      <c r="B72" t="str">
        <f t="shared" si="46"/>
        <v>AGU</v>
      </c>
      <c r="C72" t="str">
        <f t="shared" si="47"/>
        <v>2014</v>
      </c>
      <c r="D72" s="23" t="s">
        <v>40</v>
      </c>
      <c r="E72" s="24" t="s">
        <v>23</v>
      </c>
      <c r="F72" s="25">
        <v>4.5540000000000003</v>
      </c>
      <c r="G72">
        <f t="shared" si="48"/>
        <v>5</v>
      </c>
      <c r="H72">
        <f t="shared" si="49"/>
        <v>9</v>
      </c>
      <c r="I72">
        <f t="shared" si="50"/>
        <v>13</v>
      </c>
      <c r="K72" t="str">
        <f t="shared" si="34"/>
        <v>MHI_NII_2016</v>
      </c>
      <c r="L72">
        <f t="shared" si="35"/>
        <v>0.89300000000000002</v>
      </c>
      <c r="M72">
        <f t="shared" si="36"/>
        <v>1.7350000000000001</v>
      </c>
      <c r="N72">
        <f t="shared" si="37"/>
        <v>4.9950000000000001</v>
      </c>
      <c r="O72">
        <f t="shared" si="38"/>
        <v>87.13</v>
      </c>
      <c r="P72">
        <f t="shared" si="39"/>
        <v>5.2460000000000004</v>
      </c>
      <c r="R72">
        <f t="shared" si="40"/>
        <v>346</v>
      </c>
      <c r="S72">
        <f t="shared" si="41"/>
        <v>347</v>
      </c>
      <c r="T72">
        <f t="shared" si="42"/>
        <v>348</v>
      </c>
      <c r="U72">
        <f t="shared" si="43"/>
        <v>349</v>
      </c>
      <c r="V72">
        <f t="shared" si="44"/>
        <v>350</v>
      </c>
    </row>
    <row r="73" spans="1:22" x14ac:dyDescent="0.2">
      <c r="A73" t="str">
        <f t="shared" si="45"/>
        <v>CNMI</v>
      </c>
      <c r="B73" t="str">
        <f t="shared" si="46"/>
        <v>ALA</v>
      </c>
      <c r="C73" t="str">
        <f t="shared" si="47"/>
        <v>2014</v>
      </c>
      <c r="D73" s="23" t="s">
        <v>41</v>
      </c>
      <c r="E73" s="24" t="s">
        <v>19</v>
      </c>
      <c r="F73" s="25">
        <v>10.205</v>
      </c>
      <c r="G73">
        <f t="shared" si="48"/>
        <v>5</v>
      </c>
      <c r="H73">
        <f t="shared" si="49"/>
        <v>9</v>
      </c>
      <c r="I73">
        <f t="shared" si="50"/>
        <v>13</v>
      </c>
      <c r="K73" t="str">
        <f t="shared" si="34"/>
        <v>MHI_OAH_2016</v>
      </c>
      <c r="L73">
        <f t="shared" si="35"/>
        <v>9.5679999999999996</v>
      </c>
      <c r="M73">
        <f t="shared" si="36"/>
        <v>3.899</v>
      </c>
      <c r="N73">
        <f t="shared" si="37"/>
        <v>17.164999999999999</v>
      </c>
      <c r="O73">
        <f t="shared" si="38"/>
        <v>64.600999999999999</v>
      </c>
      <c r="P73">
        <f t="shared" si="39"/>
        <v>4.7670000000000003</v>
      </c>
      <c r="R73">
        <f t="shared" si="40"/>
        <v>351</v>
      </c>
      <c r="S73">
        <f t="shared" si="41"/>
        <v>352</v>
      </c>
      <c r="T73">
        <f t="shared" si="42"/>
        <v>353</v>
      </c>
      <c r="U73">
        <f t="shared" si="43"/>
        <v>354</v>
      </c>
      <c r="V73">
        <f t="shared" si="44"/>
        <v>355</v>
      </c>
    </row>
    <row r="74" spans="1:22" x14ac:dyDescent="0.2">
      <c r="A74" t="str">
        <f t="shared" si="45"/>
        <v>CNMI</v>
      </c>
      <c r="B74" t="str">
        <f t="shared" si="46"/>
        <v>ALA</v>
      </c>
      <c r="C74" t="str">
        <f t="shared" si="47"/>
        <v>2014</v>
      </c>
      <c r="D74" s="23" t="s">
        <v>41</v>
      </c>
      <c r="E74" s="24" t="s">
        <v>20</v>
      </c>
      <c r="F74" s="25">
        <v>2.1280000000000001</v>
      </c>
      <c r="G74">
        <f t="shared" si="48"/>
        <v>5</v>
      </c>
      <c r="H74">
        <f t="shared" si="49"/>
        <v>9</v>
      </c>
      <c r="I74">
        <f t="shared" si="50"/>
        <v>13</v>
      </c>
      <c r="K74" t="str">
        <f t="shared" si="34"/>
        <v>MHI_KAH_2016</v>
      </c>
      <c r="L74">
        <f t="shared" si="35"/>
        <v>18.754999999999999</v>
      </c>
      <c r="M74">
        <f t="shared" si="36"/>
        <v>2.25</v>
      </c>
      <c r="N74">
        <f t="shared" si="37"/>
        <v>6.7919999999999998</v>
      </c>
      <c r="O74">
        <f t="shared" si="38"/>
        <v>62.695999999999998</v>
      </c>
      <c r="P74">
        <f t="shared" si="39"/>
        <v>9.5069999999999997</v>
      </c>
      <c r="R74">
        <f t="shared" si="40"/>
        <v>356</v>
      </c>
      <c r="S74">
        <f t="shared" si="41"/>
        <v>357</v>
      </c>
      <c r="T74">
        <f t="shared" si="42"/>
        <v>358</v>
      </c>
      <c r="U74">
        <f t="shared" si="43"/>
        <v>359</v>
      </c>
      <c r="V74">
        <f t="shared" si="44"/>
        <v>360</v>
      </c>
    </row>
    <row r="75" spans="1:22" x14ac:dyDescent="0.2">
      <c r="A75" t="str">
        <f t="shared" si="45"/>
        <v>CNMI</v>
      </c>
      <c r="B75" t="str">
        <f t="shared" si="46"/>
        <v>ALA</v>
      </c>
      <c r="C75" t="str">
        <f t="shared" si="47"/>
        <v>2014</v>
      </c>
      <c r="D75" s="23" t="s">
        <v>41</v>
      </c>
      <c r="E75" s="24" t="s">
        <v>21</v>
      </c>
      <c r="F75" s="25">
        <v>7.1829999999999998</v>
      </c>
      <c r="G75">
        <f t="shared" si="48"/>
        <v>5</v>
      </c>
      <c r="H75">
        <f t="shared" si="49"/>
        <v>9</v>
      </c>
      <c r="I75">
        <f t="shared" si="50"/>
        <v>13</v>
      </c>
      <c r="K75" t="str">
        <f t="shared" si="34"/>
        <v>MHI_HAWCM_2016</v>
      </c>
      <c r="L75">
        <f t="shared" si="35"/>
        <v>11.686999999999999</v>
      </c>
      <c r="M75">
        <f t="shared" si="36"/>
        <v>6.7119999999999997</v>
      </c>
      <c r="N75">
        <f t="shared" si="37"/>
        <v>10.262</v>
      </c>
      <c r="O75">
        <f t="shared" si="38"/>
        <v>66.801000000000002</v>
      </c>
      <c r="P75">
        <f t="shared" si="39"/>
        <v>4.5380000000000003</v>
      </c>
      <c r="R75">
        <f t="shared" si="40"/>
        <v>361</v>
      </c>
      <c r="S75">
        <f t="shared" si="41"/>
        <v>362</v>
      </c>
      <c r="T75">
        <f t="shared" si="42"/>
        <v>363</v>
      </c>
      <c r="U75">
        <f t="shared" si="43"/>
        <v>364</v>
      </c>
      <c r="V75">
        <f t="shared" si="44"/>
        <v>365</v>
      </c>
    </row>
    <row r="76" spans="1:22" x14ac:dyDescent="0.2">
      <c r="A76" t="str">
        <f t="shared" si="45"/>
        <v>CNMI</v>
      </c>
      <c r="B76" t="str">
        <f t="shared" si="46"/>
        <v>ALA</v>
      </c>
      <c r="C76" t="str">
        <f t="shared" si="47"/>
        <v>2014</v>
      </c>
      <c r="D76" s="23" t="s">
        <v>41</v>
      </c>
      <c r="E76" s="24" t="s">
        <v>22</v>
      </c>
      <c r="F76" s="25">
        <v>74.001999999999995</v>
      </c>
      <c r="G76">
        <f t="shared" si="48"/>
        <v>5</v>
      </c>
      <c r="H76">
        <f t="shared" si="49"/>
        <v>9</v>
      </c>
      <c r="I76">
        <f t="shared" si="50"/>
        <v>13</v>
      </c>
      <c r="K76" t="str">
        <f t="shared" si="34"/>
        <v>MHI_HAWCR_2016</v>
      </c>
      <c r="L76">
        <f t="shared" si="35"/>
        <v>15.387</v>
      </c>
      <c r="M76">
        <f t="shared" si="36"/>
        <v>7.3659999999999997</v>
      </c>
      <c r="N76">
        <f t="shared" si="37"/>
        <v>9.7040000000000006</v>
      </c>
      <c r="O76">
        <f t="shared" si="38"/>
        <v>62.145000000000003</v>
      </c>
      <c r="P76">
        <f t="shared" si="39"/>
        <v>5.399</v>
      </c>
      <c r="R76">
        <f t="shared" si="40"/>
        <v>366</v>
      </c>
      <c r="S76">
        <f t="shared" si="41"/>
        <v>367</v>
      </c>
      <c r="T76">
        <f t="shared" si="42"/>
        <v>368</v>
      </c>
      <c r="U76">
        <f t="shared" si="43"/>
        <v>369</v>
      </c>
      <c r="V76">
        <f t="shared" si="44"/>
        <v>370</v>
      </c>
    </row>
    <row r="77" spans="1:22" x14ac:dyDescent="0.2">
      <c r="A77" t="str">
        <f t="shared" si="45"/>
        <v>CNMI</v>
      </c>
      <c r="B77" t="str">
        <f t="shared" si="46"/>
        <v>ALA</v>
      </c>
      <c r="C77" t="str">
        <f t="shared" si="47"/>
        <v>2014</v>
      </c>
      <c r="D77" s="23" t="s">
        <v>41</v>
      </c>
      <c r="E77" s="24" t="s">
        <v>23</v>
      </c>
      <c r="F77" s="25">
        <v>6.4829999999999997</v>
      </c>
      <c r="G77">
        <f t="shared" si="48"/>
        <v>5</v>
      </c>
      <c r="H77">
        <f t="shared" si="49"/>
        <v>9</v>
      </c>
      <c r="I77">
        <f t="shared" si="50"/>
        <v>13</v>
      </c>
      <c r="K77" t="str">
        <f t="shared" si="34"/>
        <v>MHI_KAUSIEA_2016</v>
      </c>
      <c r="L77">
        <f t="shared" si="35"/>
        <v>3.2120000000000002</v>
      </c>
      <c r="M77">
        <f t="shared" si="36"/>
        <v>4.9569999999999999</v>
      </c>
      <c r="N77">
        <f t="shared" si="37"/>
        <v>7.1230000000000002</v>
      </c>
      <c r="O77">
        <f t="shared" si="38"/>
        <v>77.185000000000002</v>
      </c>
      <c r="P77">
        <f t="shared" si="39"/>
        <v>7.5220000000000002</v>
      </c>
      <c r="R77">
        <f t="shared" si="40"/>
        <v>371</v>
      </c>
      <c r="S77">
        <f t="shared" si="41"/>
        <v>372</v>
      </c>
      <c r="T77">
        <f t="shared" si="42"/>
        <v>373</v>
      </c>
      <c r="U77">
        <f t="shared" si="43"/>
        <v>374</v>
      </c>
      <c r="V77">
        <f t="shared" si="44"/>
        <v>375</v>
      </c>
    </row>
    <row r="78" spans="1:22" x14ac:dyDescent="0.2">
      <c r="A78" t="str">
        <f t="shared" si="45"/>
        <v>CNMI</v>
      </c>
      <c r="B78" t="str">
        <f t="shared" si="46"/>
        <v>ASC</v>
      </c>
      <c r="C78" t="str">
        <f t="shared" si="47"/>
        <v>2014</v>
      </c>
      <c r="D78" s="23" t="s">
        <v>42</v>
      </c>
      <c r="E78" s="24" t="s">
        <v>19</v>
      </c>
      <c r="F78" s="25">
        <v>17.382999999999999</v>
      </c>
      <c r="G78">
        <f t="shared" si="48"/>
        <v>5</v>
      </c>
      <c r="H78">
        <f t="shared" si="49"/>
        <v>9</v>
      </c>
      <c r="I78">
        <f t="shared" si="50"/>
        <v>13</v>
      </c>
      <c r="K78" t="str">
        <f t="shared" si="34"/>
        <v>MHI_KAUSINA_2016</v>
      </c>
      <c r="L78">
        <f t="shared" si="35"/>
        <v>0.92100000000000004</v>
      </c>
      <c r="M78">
        <f t="shared" si="36"/>
        <v>1.25</v>
      </c>
      <c r="N78">
        <f t="shared" si="37"/>
        <v>5.99</v>
      </c>
      <c r="O78">
        <f t="shared" si="38"/>
        <v>84.727999999999994</v>
      </c>
      <c r="P78">
        <f t="shared" si="39"/>
        <v>7.11</v>
      </c>
      <c r="R78">
        <f t="shared" si="40"/>
        <v>376</v>
      </c>
      <c r="S78">
        <f t="shared" si="41"/>
        <v>377</v>
      </c>
      <c r="T78">
        <f t="shared" si="42"/>
        <v>378</v>
      </c>
      <c r="U78">
        <f t="shared" si="43"/>
        <v>379</v>
      </c>
      <c r="V78">
        <f t="shared" si="44"/>
        <v>380</v>
      </c>
    </row>
    <row r="79" spans="1:22" x14ac:dyDescent="0.2">
      <c r="A79" t="str">
        <f t="shared" si="45"/>
        <v>CNMI</v>
      </c>
      <c r="B79" t="str">
        <f t="shared" si="46"/>
        <v>ASC</v>
      </c>
      <c r="C79" t="str">
        <f t="shared" si="47"/>
        <v>2014</v>
      </c>
      <c r="D79" s="23" t="s">
        <v>42</v>
      </c>
      <c r="E79" s="24" t="s">
        <v>20</v>
      </c>
      <c r="F79" s="25">
        <v>1.609</v>
      </c>
      <c r="G79">
        <f t="shared" si="48"/>
        <v>5</v>
      </c>
      <c r="H79">
        <f t="shared" si="49"/>
        <v>9</v>
      </c>
      <c r="I79">
        <f t="shared" si="50"/>
        <v>13</v>
      </c>
      <c r="K79" t="str">
        <f t="shared" si="34"/>
        <v>MHI_LANCMSO_2016</v>
      </c>
      <c r="L79">
        <f t="shared" si="35"/>
        <v>25.806999999999999</v>
      </c>
      <c r="M79">
        <f t="shared" si="36"/>
        <v>1.53</v>
      </c>
      <c r="N79">
        <f t="shared" si="37"/>
        <v>2.605</v>
      </c>
      <c r="O79">
        <f t="shared" si="38"/>
        <v>65.102999999999994</v>
      </c>
      <c r="P79">
        <f t="shared" si="39"/>
        <v>4.9539999999999997</v>
      </c>
      <c r="R79">
        <f t="shared" si="40"/>
        <v>381</v>
      </c>
      <c r="S79">
        <f t="shared" si="41"/>
        <v>382</v>
      </c>
      <c r="T79">
        <f t="shared" si="42"/>
        <v>383</v>
      </c>
      <c r="U79">
        <f t="shared" si="43"/>
        <v>384</v>
      </c>
      <c r="V79">
        <f t="shared" si="44"/>
        <v>385</v>
      </c>
    </row>
    <row r="80" spans="1:22" x14ac:dyDescent="0.2">
      <c r="A80" t="str">
        <f t="shared" si="45"/>
        <v>CNMI</v>
      </c>
      <c r="B80" t="str">
        <f t="shared" si="46"/>
        <v>ASC</v>
      </c>
      <c r="C80" t="str">
        <f t="shared" si="47"/>
        <v>2014</v>
      </c>
      <c r="D80" s="23" t="s">
        <v>42</v>
      </c>
      <c r="E80" s="24" t="s">
        <v>21</v>
      </c>
      <c r="F80" s="25">
        <v>6.4020000000000001</v>
      </c>
      <c r="G80">
        <f t="shared" si="48"/>
        <v>5</v>
      </c>
      <c r="H80">
        <f t="shared" si="49"/>
        <v>9</v>
      </c>
      <c r="I80">
        <f t="shared" si="50"/>
        <v>13</v>
      </c>
      <c r="K80" t="str">
        <f t="shared" si="34"/>
        <v>MHI_LANCRNO_2016</v>
      </c>
      <c r="L80">
        <f t="shared" si="35"/>
        <v>19.231000000000002</v>
      </c>
      <c r="M80">
        <f t="shared" si="36"/>
        <v>0.372</v>
      </c>
      <c r="N80">
        <f t="shared" si="37"/>
        <v>2.056</v>
      </c>
      <c r="O80">
        <f t="shared" si="38"/>
        <v>70.947000000000003</v>
      </c>
      <c r="P80">
        <f t="shared" si="39"/>
        <v>7.3940000000000001</v>
      </c>
      <c r="R80">
        <f t="shared" si="40"/>
        <v>386</v>
      </c>
      <c r="S80">
        <f t="shared" si="41"/>
        <v>387</v>
      </c>
      <c r="T80">
        <f t="shared" si="42"/>
        <v>388</v>
      </c>
      <c r="U80">
        <f t="shared" si="43"/>
        <v>389</v>
      </c>
      <c r="V80">
        <f t="shared" si="44"/>
        <v>390</v>
      </c>
    </row>
    <row r="81" spans="1:22" x14ac:dyDescent="0.2">
      <c r="A81" t="str">
        <f t="shared" si="45"/>
        <v>CNMI</v>
      </c>
      <c r="B81" t="str">
        <f t="shared" si="46"/>
        <v>ASC</v>
      </c>
      <c r="C81" t="str">
        <f t="shared" si="47"/>
        <v>2014</v>
      </c>
      <c r="D81" s="23" t="s">
        <v>42</v>
      </c>
      <c r="E81" s="24" t="s">
        <v>22</v>
      </c>
      <c r="F81" s="25">
        <v>62.683999999999997</v>
      </c>
      <c r="G81">
        <f t="shared" si="48"/>
        <v>5</v>
      </c>
      <c r="H81">
        <f t="shared" si="49"/>
        <v>9</v>
      </c>
      <c r="I81">
        <f t="shared" si="50"/>
        <v>13</v>
      </c>
      <c r="K81" t="str">
        <f t="shared" si="34"/>
        <v>MHI_MAICMKI_2016</v>
      </c>
      <c r="L81">
        <f t="shared" si="35"/>
        <v>29.041</v>
      </c>
      <c r="M81">
        <f t="shared" si="36"/>
        <v>3.7749999999999999</v>
      </c>
      <c r="N81">
        <f t="shared" si="37"/>
        <v>8.0500000000000007</v>
      </c>
      <c r="O81">
        <f t="shared" si="38"/>
        <v>49.991</v>
      </c>
      <c r="P81">
        <f t="shared" si="39"/>
        <v>9.1430000000000007</v>
      </c>
      <c r="R81">
        <f t="shared" si="40"/>
        <v>391</v>
      </c>
      <c r="S81">
        <f t="shared" si="41"/>
        <v>392</v>
      </c>
      <c r="T81">
        <f t="shared" si="42"/>
        <v>393</v>
      </c>
      <c r="U81">
        <f t="shared" si="43"/>
        <v>394</v>
      </c>
      <c r="V81">
        <f t="shared" si="44"/>
        <v>395</v>
      </c>
    </row>
    <row r="82" spans="1:22" x14ac:dyDescent="0.2">
      <c r="A82" t="str">
        <f t="shared" si="45"/>
        <v>CNMI</v>
      </c>
      <c r="B82" t="str">
        <f t="shared" si="46"/>
        <v>ASC</v>
      </c>
      <c r="C82" t="str">
        <f t="shared" si="47"/>
        <v>2014</v>
      </c>
      <c r="D82" s="23" t="s">
        <v>42</v>
      </c>
      <c r="E82" s="24" t="s">
        <v>23</v>
      </c>
      <c r="F82" s="25">
        <v>11.922000000000001</v>
      </c>
      <c r="G82">
        <f t="shared" si="48"/>
        <v>5</v>
      </c>
      <c r="H82">
        <f t="shared" si="49"/>
        <v>9</v>
      </c>
      <c r="I82">
        <f t="shared" si="50"/>
        <v>13</v>
      </c>
      <c r="K82" t="str">
        <f t="shared" si="34"/>
        <v>MHI_MAICMNE_2016</v>
      </c>
      <c r="L82">
        <f t="shared" si="35"/>
        <v>6.2039999999999997</v>
      </c>
      <c r="M82">
        <f t="shared" si="36"/>
        <v>4.5919999999999996</v>
      </c>
      <c r="N82">
        <f t="shared" si="37"/>
        <v>7.383</v>
      </c>
      <c r="O82">
        <f t="shared" si="38"/>
        <v>75.393000000000001</v>
      </c>
      <c r="P82">
        <f t="shared" si="39"/>
        <v>6.4279999999999999</v>
      </c>
      <c r="R82">
        <f t="shared" si="40"/>
        <v>396</v>
      </c>
      <c r="S82">
        <f t="shared" si="41"/>
        <v>397</v>
      </c>
      <c r="T82">
        <f t="shared" si="42"/>
        <v>398</v>
      </c>
      <c r="U82">
        <f t="shared" si="43"/>
        <v>399</v>
      </c>
      <c r="V82">
        <f t="shared" si="44"/>
        <v>400</v>
      </c>
    </row>
    <row r="83" spans="1:22" x14ac:dyDescent="0.2">
      <c r="A83" t="str">
        <f t="shared" si="45"/>
        <v>CNMI</v>
      </c>
      <c r="B83" t="str">
        <f t="shared" si="46"/>
        <v>FDP</v>
      </c>
      <c r="C83" t="str">
        <f t="shared" si="47"/>
        <v>2014</v>
      </c>
      <c r="D83" s="23" t="s">
        <v>43</v>
      </c>
      <c r="E83" s="24" t="s">
        <v>19</v>
      </c>
      <c r="F83" s="25">
        <v>5.758</v>
      </c>
      <c r="G83">
        <f t="shared" si="48"/>
        <v>5</v>
      </c>
      <c r="H83">
        <f t="shared" si="49"/>
        <v>9</v>
      </c>
      <c r="I83">
        <f t="shared" si="50"/>
        <v>13</v>
      </c>
      <c r="K83" t="str">
        <f t="shared" si="34"/>
        <v>MHI_MAISILA_2016</v>
      </c>
      <c r="L83">
        <f t="shared" si="35"/>
        <v>8.0129999999999999</v>
      </c>
      <c r="M83">
        <f t="shared" si="36"/>
        <v>0.68200000000000005</v>
      </c>
      <c r="N83">
        <f t="shared" si="37"/>
        <v>0.59699999999999998</v>
      </c>
      <c r="O83">
        <f t="shared" si="38"/>
        <v>72.912999999999997</v>
      </c>
      <c r="P83">
        <f t="shared" si="39"/>
        <v>17.795000000000002</v>
      </c>
      <c r="R83">
        <f t="shared" si="40"/>
        <v>401</v>
      </c>
      <c r="S83">
        <f t="shared" si="41"/>
        <v>402</v>
      </c>
      <c r="T83">
        <f t="shared" si="42"/>
        <v>403</v>
      </c>
      <c r="U83">
        <f t="shared" si="43"/>
        <v>404</v>
      </c>
      <c r="V83">
        <f t="shared" si="44"/>
        <v>405</v>
      </c>
    </row>
    <row r="84" spans="1:22" x14ac:dyDescent="0.2">
      <c r="A84" t="str">
        <f t="shared" si="45"/>
        <v>CNMI</v>
      </c>
      <c r="B84" t="str">
        <f t="shared" si="46"/>
        <v>FDP</v>
      </c>
      <c r="C84" t="str">
        <f t="shared" si="47"/>
        <v>2014</v>
      </c>
      <c r="D84" s="23" t="s">
        <v>43</v>
      </c>
      <c r="E84" s="24" t="s">
        <v>20</v>
      </c>
      <c r="F84" s="25">
        <v>0.68200000000000005</v>
      </c>
      <c r="G84">
        <f t="shared" si="48"/>
        <v>5</v>
      </c>
      <c r="H84">
        <f t="shared" si="49"/>
        <v>9</v>
      </c>
      <c r="I84">
        <f t="shared" si="50"/>
        <v>13</v>
      </c>
      <c r="K84" t="str">
        <f t="shared" si="34"/>
        <v>MHI_MOLCM_2016</v>
      </c>
      <c r="L84">
        <f t="shared" si="35"/>
        <v>2.4129999999999998</v>
      </c>
      <c r="M84">
        <f t="shared" si="36"/>
        <v>2.0739999999999998</v>
      </c>
      <c r="N84">
        <f t="shared" si="37"/>
        <v>4.34</v>
      </c>
      <c r="O84">
        <f t="shared" si="38"/>
        <v>78.754999999999995</v>
      </c>
      <c r="P84">
        <f t="shared" si="39"/>
        <v>12.417999999999999</v>
      </c>
      <c r="R84">
        <f t="shared" si="40"/>
        <v>406</v>
      </c>
      <c r="S84">
        <f t="shared" si="41"/>
        <v>407</v>
      </c>
      <c r="T84">
        <f t="shared" si="42"/>
        <v>408</v>
      </c>
      <c r="U84">
        <f t="shared" si="43"/>
        <v>409</v>
      </c>
      <c r="V84">
        <f t="shared" si="44"/>
        <v>410</v>
      </c>
    </row>
    <row r="85" spans="1:22" x14ac:dyDescent="0.2">
      <c r="A85" t="str">
        <f t="shared" si="45"/>
        <v>CNMI</v>
      </c>
      <c r="B85" t="str">
        <f t="shared" si="46"/>
        <v>FDP</v>
      </c>
      <c r="C85" t="str">
        <f t="shared" si="47"/>
        <v>2014</v>
      </c>
      <c r="D85" s="23" t="s">
        <v>43</v>
      </c>
      <c r="E85" s="24" t="s">
        <v>21</v>
      </c>
      <c r="F85" s="25">
        <v>6.125</v>
      </c>
      <c r="G85">
        <f t="shared" si="48"/>
        <v>5</v>
      </c>
      <c r="H85">
        <f t="shared" si="49"/>
        <v>9</v>
      </c>
      <c r="I85">
        <f t="shared" si="50"/>
        <v>13</v>
      </c>
      <c r="K85" t="str">
        <f t="shared" si="34"/>
        <v>MHI_MOLCR_2016</v>
      </c>
      <c r="L85">
        <f t="shared" si="35"/>
        <v>37.646000000000001</v>
      </c>
      <c r="M85">
        <f t="shared" si="36"/>
        <v>3.6320000000000001</v>
      </c>
      <c r="N85">
        <f t="shared" si="37"/>
        <v>2.4830000000000001</v>
      </c>
      <c r="O85">
        <f t="shared" si="38"/>
        <v>49.457000000000001</v>
      </c>
      <c r="P85">
        <f t="shared" si="39"/>
        <v>6.782</v>
      </c>
      <c r="R85">
        <f t="shared" si="40"/>
        <v>411</v>
      </c>
      <c r="S85">
        <f t="shared" si="41"/>
        <v>412</v>
      </c>
      <c r="T85">
        <f t="shared" si="42"/>
        <v>413</v>
      </c>
      <c r="U85">
        <f t="shared" si="43"/>
        <v>414</v>
      </c>
      <c r="V85">
        <f t="shared" si="44"/>
        <v>415</v>
      </c>
    </row>
    <row r="86" spans="1:22" x14ac:dyDescent="0.2">
      <c r="A86" t="str">
        <f t="shared" si="45"/>
        <v>CNMI</v>
      </c>
      <c r="B86" t="str">
        <f t="shared" si="46"/>
        <v>FDP</v>
      </c>
      <c r="C86" t="str">
        <f t="shared" si="47"/>
        <v>2014</v>
      </c>
      <c r="D86" s="23" t="s">
        <v>43</v>
      </c>
      <c r="E86" s="24" t="s">
        <v>22</v>
      </c>
      <c r="F86" s="25">
        <v>80.233000000000004</v>
      </c>
      <c r="G86">
        <f t="shared" si="48"/>
        <v>5</v>
      </c>
      <c r="H86">
        <f t="shared" si="49"/>
        <v>9</v>
      </c>
      <c r="I86">
        <f t="shared" si="50"/>
        <v>13</v>
      </c>
      <c r="K86" t="str">
        <f t="shared" si="34"/>
        <v>MHI_MOLSI_2016</v>
      </c>
      <c r="L86">
        <f t="shared" si="35"/>
        <v>3.8780000000000001</v>
      </c>
      <c r="M86">
        <f t="shared" si="36"/>
        <v>2.3439999999999999</v>
      </c>
      <c r="N86">
        <f t="shared" si="37"/>
        <v>4.383</v>
      </c>
      <c r="O86">
        <f t="shared" si="38"/>
        <v>77.120999999999995</v>
      </c>
      <c r="P86">
        <f t="shared" si="39"/>
        <v>12.273</v>
      </c>
      <c r="R86">
        <f t="shared" si="40"/>
        <v>416</v>
      </c>
      <c r="S86">
        <f t="shared" si="41"/>
        <v>417</v>
      </c>
      <c r="T86">
        <f t="shared" si="42"/>
        <v>418</v>
      </c>
      <c r="U86">
        <f t="shared" si="43"/>
        <v>419</v>
      </c>
      <c r="V86">
        <f t="shared" si="44"/>
        <v>420</v>
      </c>
    </row>
    <row r="87" spans="1:22" x14ac:dyDescent="0.2">
      <c r="A87" t="str">
        <f t="shared" si="45"/>
        <v>CNMI</v>
      </c>
      <c r="B87" t="str">
        <f t="shared" si="46"/>
        <v>FDP</v>
      </c>
      <c r="C87" t="str">
        <f t="shared" si="47"/>
        <v>2014</v>
      </c>
      <c r="D87" s="23" t="s">
        <v>43</v>
      </c>
      <c r="E87" s="24" t="s">
        <v>23</v>
      </c>
      <c r="F87" s="25">
        <v>7.2030000000000003</v>
      </c>
      <c r="G87">
        <f t="shared" si="48"/>
        <v>5</v>
      </c>
      <c r="H87">
        <f t="shared" si="49"/>
        <v>9</v>
      </c>
      <c r="I87">
        <f t="shared" si="50"/>
        <v>13</v>
      </c>
      <c r="K87" t="str">
        <f t="shared" si="34"/>
        <v>MHI_NIISIWE_2016</v>
      </c>
      <c r="L87">
        <f t="shared" si="35"/>
        <v>0.89300000000000002</v>
      </c>
      <c r="M87">
        <f t="shared" si="36"/>
        <v>1.7350000000000001</v>
      </c>
      <c r="N87">
        <f t="shared" si="37"/>
        <v>5.0229999999999997</v>
      </c>
      <c r="O87">
        <f t="shared" si="38"/>
        <v>87.022999999999996</v>
      </c>
      <c r="P87">
        <f t="shared" si="39"/>
        <v>5.3259999999999996</v>
      </c>
      <c r="R87">
        <f t="shared" si="40"/>
        <v>421</v>
      </c>
      <c r="S87">
        <f t="shared" si="41"/>
        <v>422</v>
      </c>
      <c r="T87">
        <f t="shared" si="42"/>
        <v>423</v>
      </c>
      <c r="U87">
        <f t="shared" si="43"/>
        <v>424</v>
      </c>
      <c r="V87">
        <f t="shared" si="44"/>
        <v>425</v>
      </c>
    </row>
    <row r="88" spans="1:22" x14ac:dyDescent="0.2">
      <c r="A88" t="str">
        <f t="shared" si="45"/>
        <v>GUAM</v>
      </c>
      <c r="B88" t="str">
        <f t="shared" si="46"/>
        <v>GUA</v>
      </c>
      <c r="C88" t="str">
        <f t="shared" si="47"/>
        <v>2014</v>
      </c>
      <c r="D88" s="23" t="s">
        <v>44</v>
      </c>
      <c r="E88" s="24" t="s">
        <v>19</v>
      </c>
      <c r="F88" s="25">
        <v>13.000999999999999</v>
      </c>
      <c r="G88">
        <f t="shared" si="48"/>
        <v>5</v>
      </c>
      <c r="H88">
        <f t="shared" si="49"/>
        <v>9</v>
      </c>
      <c r="I88">
        <f t="shared" si="50"/>
        <v>13</v>
      </c>
      <c r="K88" t="str">
        <f t="shared" si="34"/>
        <v>MHI_OAHCMEA_2016</v>
      </c>
      <c r="L88">
        <f t="shared" si="35"/>
        <v>17.007999999999999</v>
      </c>
      <c r="M88">
        <f t="shared" si="36"/>
        <v>2.6960000000000002</v>
      </c>
      <c r="N88">
        <f t="shared" si="37"/>
        <v>17.902999999999999</v>
      </c>
      <c r="O88">
        <f t="shared" si="38"/>
        <v>55.762</v>
      </c>
      <c r="P88">
        <f t="shared" si="39"/>
        <v>6.6310000000000002</v>
      </c>
      <c r="R88">
        <f t="shared" si="40"/>
        <v>426</v>
      </c>
      <c r="S88">
        <f t="shared" si="41"/>
        <v>427</v>
      </c>
      <c r="T88">
        <f t="shared" si="42"/>
        <v>428</v>
      </c>
      <c r="U88">
        <f t="shared" si="43"/>
        <v>429</v>
      </c>
      <c r="V88">
        <f t="shared" si="44"/>
        <v>430</v>
      </c>
    </row>
    <row r="89" spans="1:22" x14ac:dyDescent="0.2">
      <c r="A89" t="str">
        <f t="shared" si="45"/>
        <v>GUAM</v>
      </c>
      <c r="B89" t="str">
        <f t="shared" si="46"/>
        <v>GUA</v>
      </c>
      <c r="C89" t="str">
        <f t="shared" si="47"/>
        <v>2014</v>
      </c>
      <c r="D89" s="23" t="s">
        <v>44</v>
      </c>
      <c r="E89" s="24" t="s">
        <v>20</v>
      </c>
      <c r="F89" s="25">
        <v>4.3390000000000004</v>
      </c>
      <c r="G89">
        <f t="shared" si="48"/>
        <v>5</v>
      </c>
      <c r="H89">
        <f t="shared" si="49"/>
        <v>9</v>
      </c>
      <c r="I89">
        <f t="shared" si="50"/>
        <v>13</v>
      </c>
      <c r="K89" t="str">
        <f t="shared" si="34"/>
        <v>MHI_OAHCMKA_2016</v>
      </c>
      <c r="L89">
        <f t="shared" si="35"/>
        <v>5.19</v>
      </c>
      <c r="M89">
        <f t="shared" si="36"/>
        <v>0.72</v>
      </c>
      <c r="N89">
        <f t="shared" si="37"/>
        <v>8.4009999999999998</v>
      </c>
      <c r="O89">
        <f t="shared" si="38"/>
        <v>79.198999999999998</v>
      </c>
      <c r="P89">
        <f t="shared" si="39"/>
        <v>6.4909999999999997</v>
      </c>
      <c r="R89">
        <f t="shared" si="40"/>
        <v>431</v>
      </c>
      <c r="S89">
        <f t="shared" si="41"/>
        <v>432</v>
      </c>
      <c r="T89">
        <f t="shared" si="42"/>
        <v>433</v>
      </c>
      <c r="U89">
        <f t="shared" si="43"/>
        <v>434</v>
      </c>
      <c r="V89">
        <f t="shared" si="44"/>
        <v>435</v>
      </c>
    </row>
    <row r="90" spans="1:22" x14ac:dyDescent="0.2">
      <c r="A90" t="str">
        <f t="shared" si="45"/>
        <v>GUAM</v>
      </c>
      <c r="B90" t="str">
        <f t="shared" si="46"/>
        <v>GUA</v>
      </c>
      <c r="C90" t="str">
        <f t="shared" si="47"/>
        <v>2014</v>
      </c>
      <c r="D90" s="23" t="s">
        <v>44</v>
      </c>
      <c r="E90" s="24" t="s">
        <v>21</v>
      </c>
      <c r="F90" s="25">
        <v>14.273</v>
      </c>
      <c r="G90">
        <f t="shared" si="48"/>
        <v>5</v>
      </c>
      <c r="H90">
        <f t="shared" si="49"/>
        <v>9</v>
      </c>
      <c r="I90">
        <f t="shared" si="50"/>
        <v>13</v>
      </c>
      <c r="K90" t="str">
        <f t="shared" si="34"/>
        <v>MHI_OAHSINE_2016</v>
      </c>
      <c r="L90">
        <f t="shared" si="35"/>
        <v>16.015999999999998</v>
      </c>
      <c r="M90">
        <f t="shared" si="36"/>
        <v>7.0709999999999997</v>
      </c>
      <c r="N90">
        <f t="shared" si="37"/>
        <v>30.954999999999998</v>
      </c>
      <c r="O90">
        <f t="shared" si="38"/>
        <v>44.893000000000001</v>
      </c>
      <c r="P90">
        <f t="shared" si="39"/>
        <v>1.0640000000000001</v>
      </c>
      <c r="R90">
        <f t="shared" si="40"/>
        <v>436</v>
      </c>
      <c r="S90">
        <f t="shared" si="41"/>
        <v>437</v>
      </c>
      <c r="T90">
        <f t="shared" si="42"/>
        <v>438</v>
      </c>
      <c r="U90">
        <f t="shared" si="43"/>
        <v>439</v>
      </c>
      <c r="V90">
        <f t="shared" si="44"/>
        <v>440</v>
      </c>
    </row>
    <row r="91" spans="1:22" x14ac:dyDescent="0.2">
      <c r="A91" t="str">
        <f t="shared" si="45"/>
        <v>GUAM</v>
      </c>
      <c r="B91" t="str">
        <f t="shared" si="46"/>
        <v>GUA</v>
      </c>
      <c r="C91" t="str">
        <f t="shared" si="47"/>
        <v>2014</v>
      </c>
      <c r="D91" s="23" t="s">
        <v>44</v>
      </c>
      <c r="E91" s="24" t="s">
        <v>22</v>
      </c>
      <c r="F91" s="25">
        <v>63.505000000000003</v>
      </c>
      <c r="G91">
        <f t="shared" si="48"/>
        <v>5</v>
      </c>
      <c r="H91">
        <f t="shared" si="49"/>
        <v>9</v>
      </c>
      <c r="I91">
        <f t="shared" si="50"/>
        <v>13</v>
      </c>
      <c r="K91" t="str">
        <f t="shared" si="34"/>
        <v>MHI_OAHSINO_2016</v>
      </c>
      <c r="L91">
        <f t="shared" si="35"/>
        <v>2.8570000000000002</v>
      </c>
      <c r="M91">
        <f t="shared" si="36"/>
        <v>1.5</v>
      </c>
      <c r="N91">
        <f t="shared" si="37"/>
        <v>11.852</v>
      </c>
      <c r="O91">
        <f t="shared" si="38"/>
        <v>79.528999999999996</v>
      </c>
      <c r="P91">
        <f t="shared" si="39"/>
        <v>4.2619999999999996</v>
      </c>
      <c r="R91">
        <f t="shared" si="40"/>
        <v>441</v>
      </c>
      <c r="S91">
        <f t="shared" si="41"/>
        <v>442</v>
      </c>
      <c r="T91">
        <f t="shared" si="42"/>
        <v>443</v>
      </c>
      <c r="U91">
        <f t="shared" si="43"/>
        <v>444</v>
      </c>
      <c r="V91">
        <f t="shared" si="44"/>
        <v>445</v>
      </c>
    </row>
    <row r="92" spans="1:22" x14ac:dyDescent="0.2">
      <c r="A92" t="str">
        <f t="shared" si="45"/>
        <v>GUAM</v>
      </c>
      <c r="B92" t="str">
        <f t="shared" si="46"/>
        <v>GUA</v>
      </c>
      <c r="C92" t="str">
        <f t="shared" si="47"/>
        <v>2014</v>
      </c>
      <c r="D92" s="23" t="s">
        <v>44</v>
      </c>
      <c r="E92" s="24" t="s">
        <v>23</v>
      </c>
      <c r="F92" s="25">
        <v>4.8819999999999997</v>
      </c>
      <c r="G92">
        <f t="shared" si="48"/>
        <v>5</v>
      </c>
      <c r="H92">
        <f t="shared" si="49"/>
        <v>9</v>
      </c>
      <c r="I92">
        <f t="shared" si="50"/>
        <v>13</v>
      </c>
      <c r="K92" t="str">
        <f t="shared" si="34"/>
        <v>MHI_OAHSISO_2016</v>
      </c>
      <c r="L92">
        <f t="shared" si="35"/>
        <v>3.3220000000000001</v>
      </c>
      <c r="M92">
        <f t="shared" si="36"/>
        <v>3.1080000000000001</v>
      </c>
      <c r="N92">
        <f t="shared" si="37"/>
        <v>8.4730000000000008</v>
      </c>
      <c r="O92">
        <f t="shared" si="38"/>
        <v>78.331999999999994</v>
      </c>
      <c r="P92">
        <f t="shared" si="39"/>
        <v>6.766</v>
      </c>
      <c r="R92">
        <f t="shared" si="40"/>
        <v>446</v>
      </c>
      <c r="S92">
        <f t="shared" si="41"/>
        <v>447</v>
      </c>
      <c r="T92">
        <f t="shared" si="42"/>
        <v>448</v>
      </c>
      <c r="U92">
        <f t="shared" si="43"/>
        <v>449</v>
      </c>
      <c r="V92">
        <f t="shared" si="44"/>
        <v>450</v>
      </c>
    </row>
    <row r="93" spans="1:22" x14ac:dyDescent="0.2">
      <c r="A93" t="str">
        <f t="shared" si="45"/>
        <v>GUAM</v>
      </c>
      <c r="B93" t="str">
        <f t="shared" si="46"/>
        <v>GUAEAALL</v>
      </c>
      <c r="C93" t="str">
        <f t="shared" si="47"/>
        <v>2014</v>
      </c>
      <c r="D93" s="23" t="s">
        <v>45</v>
      </c>
      <c r="E93" s="24" t="s">
        <v>19</v>
      </c>
      <c r="F93" s="25">
        <v>11.571</v>
      </c>
      <c r="G93">
        <f t="shared" si="48"/>
        <v>5</v>
      </c>
      <c r="H93">
        <f t="shared" si="49"/>
        <v>14</v>
      </c>
      <c r="I93">
        <f t="shared" si="50"/>
        <v>18</v>
      </c>
      <c r="K93" t="str">
        <f t="shared" si="34"/>
        <v>MHI_KAH_CRNO_2016</v>
      </c>
      <c r="L93">
        <f t="shared" si="35"/>
        <v>33.014000000000003</v>
      </c>
      <c r="M93">
        <f t="shared" si="36"/>
        <v>2.37</v>
      </c>
      <c r="N93">
        <f t="shared" si="37"/>
        <v>4.3220000000000001</v>
      </c>
      <c r="O93">
        <f t="shared" si="38"/>
        <v>43.505000000000003</v>
      </c>
      <c r="P93">
        <f t="shared" si="39"/>
        <v>16.788</v>
      </c>
      <c r="R93">
        <f t="shared" si="40"/>
        <v>451</v>
      </c>
      <c r="S93">
        <f t="shared" si="41"/>
        <v>452</v>
      </c>
      <c r="T93">
        <f t="shared" si="42"/>
        <v>453</v>
      </c>
      <c r="U93">
        <f t="shared" si="43"/>
        <v>454</v>
      </c>
      <c r="V93">
        <f t="shared" si="44"/>
        <v>455</v>
      </c>
    </row>
    <row r="94" spans="1:22" x14ac:dyDescent="0.2">
      <c r="A94" t="str">
        <f t="shared" si="45"/>
        <v>GUAM</v>
      </c>
      <c r="B94" t="str">
        <f t="shared" si="46"/>
        <v>GUAEAALL</v>
      </c>
      <c r="C94" t="str">
        <f t="shared" si="47"/>
        <v>2014</v>
      </c>
      <c r="D94" s="23" t="s">
        <v>45</v>
      </c>
      <c r="E94" s="24" t="s">
        <v>20</v>
      </c>
      <c r="F94" s="25">
        <v>4.2149999999999999</v>
      </c>
      <c r="G94">
        <f t="shared" si="48"/>
        <v>5</v>
      </c>
      <c r="H94">
        <f t="shared" si="49"/>
        <v>14</v>
      </c>
      <c r="I94">
        <f t="shared" si="50"/>
        <v>18</v>
      </c>
      <c r="K94" t="str">
        <f t="shared" si="34"/>
        <v>MHI_KAH_CRSO_2016</v>
      </c>
      <c r="L94">
        <f t="shared" si="35"/>
        <v>6.5060000000000002</v>
      </c>
      <c r="M94">
        <f t="shared" si="36"/>
        <v>2.1469999999999998</v>
      </c>
      <c r="N94">
        <f t="shared" si="37"/>
        <v>8.9139999999999997</v>
      </c>
      <c r="O94">
        <f t="shared" si="38"/>
        <v>79.183000000000007</v>
      </c>
      <c r="P94">
        <f t="shared" si="39"/>
        <v>3.25</v>
      </c>
      <c r="R94">
        <f t="shared" si="40"/>
        <v>456</v>
      </c>
      <c r="S94">
        <f t="shared" si="41"/>
        <v>457</v>
      </c>
      <c r="T94">
        <f t="shared" si="42"/>
        <v>458</v>
      </c>
      <c r="U94">
        <f t="shared" si="43"/>
        <v>459</v>
      </c>
      <c r="V94">
        <f t="shared" si="44"/>
        <v>460</v>
      </c>
    </row>
    <row r="95" spans="1:22" x14ac:dyDescent="0.2">
      <c r="A95" t="str">
        <f t="shared" si="45"/>
        <v>GUAM</v>
      </c>
      <c r="B95" t="str">
        <f t="shared" si="46"/>
        <v>GUAEAALL</v>
      </c>
      <c r="C95" t="str">
        <f t="shared" si="47"/>
        <v>2014</v>
      </c>
      <c r="D95" s="23" t="s">
        <v>45</v>
      </c>
      <c r="E95" s="24" t="s">
        <v>21</v>
      </c>
      <c r="F95" s="25">
        <v>14.625</v>
      </c>
      <c r="G95">
        <f t="shared" si="48"/>
        <v>5</v>
      </c>
      <c r="H95">
        <f t="shared" si="49"/>
        <v>14</v>
      </c>
      <c r="I95">
        <f t="shared" si="50"/>
        <v>18</v>
      </c>
      <c r="K95" t="str">
        <f t="shared" si="34"/>
        <v>NWHI_FFS_1112</v>
      </c>
      <c r="L95">
        <f t="shared" si="35"/>
        <v>55.301000000000002</v>
      </c>
      <c r="M95">
        <f t="shared" si="36"/>
        <v>10.538</v>
      </c>
      <c r="N95">
        <f t="shared" si="37"/>
        <v>8.5299999999999994</v>
      </c>
      <c r="O95">
        <f t="shared" si="38"/>
        <v>0</v>
      </c>
      <c r="P95">
        <f t="shared" si="39"/>
        <v>25.631</v>
      </c>
      <c r="R95">
        <f t="shared" si="40"/>
        <v>461</v>
      </c>
      <c r="S95">
        <f t="shared" si="41"/>
        <v>462</v>
      </c>
      <c r="T95">
        <f t="shared" si="42"/>
        <v>463</v>
      </c>
      <c r="U95">
        <f t="shared" si="43"/>
        <v>464</v>
      </c>
      <c r="V95">
        <f t="shared" si="44"/>
        <v>465</v>
      </c>
    </row>
    <row r="96" spans="1:22" x14ac:dyDescent="0.2">
      <c r="A96" t="str">
        <f t="shared" si="45"/>
        <v>GUAM</v>
      </c>
      <c r="B96" t="str">
        <f t="shared" si="46"/>
        <v>GUAEAALL</v>
      </c>
      <c r="C96" t="str">
        <f t="shared" si="47"/>
        <v>2014</v>
      </c>
      <c r="D96" s="23" t="s">
        <v>45</v>
      </c>
      <c r="E96" s="24" t="s">
        <v>22</v>
      </c>
      <c r="F96" s="25">
        <v>65.256</v>
      </c>
      <c r="G96">
        <f t="shared" si="48"/>
        <v>5</v>
      </c>
      <c r="H96">
        <f t="shared" si="49"/>
        <v>14</v>
      </c>
      <c r="I96">
        <f t="shared" si="50"/>
        <v>18</v>
      </c>
      <c r="K96" t="str">
        <f t="shared" si="34"/>
        <v>NWHI_GAR_1112</v>
      </c>
      <c r="L96">
        <f t="shared" si="35"/>
        <v>4.9710000000000001</v>
      </c>
      <c r="M96">
        <f t="shared" si="36"/>
        <v>8.3119999999999994</v>
      </c>
      <c r="N96">
        <f t="shared" si="37"/>
        <v>58.545999999999999</v>
      </c>
      <c r="O96">
        <f t="shared" si="38"/>
        <v>0</v>
      </c>
      <c r="P96">
        <f t="shared" si="39"/>
        <v>28.170999999999999</v>
      </c>
      <c r="R96">
        <f t="shared" si="40"/>
        <v>466</v>
      </c>
      <c r="S96">
        <f t="shared" si="41"/>
        <v>467</v>
      </c>
      <c r="T96">
        <f t="shared" si="42"/>
        <v>468</v>
      </c>
      <c r="U96">
        <f t="shared" si="43"/>
        <v>469</v>
      </c>
      <c r="V96">
        <f t="shared" si="44"/>
        <v>470</v>
      </c>
    </row>
    <row r="97" spans="1:22" x14ac:dyDescent="0.2">
      <c r="A97" t="str">
        <f t="shared" si="45"/>
        <v>GUAM</v>
      </c>
      <c r="B97" t="str">
        <f t="shared" si="46"/>
        <v>GUAEAALL</v>
      </c>
      <c r="C97" t="str">
        <f t="shared" si="47"/>
        <v>2014</v>
      </c>
      <c r="D97" s="23" t="s">
        <v>45</v>
      </c>
      <c r="E97" s="24" t="s">
        <v>23</v>
      </c>
      <c r="F97" s="25">
        <v>4.3319999999999999</v>
      </c>
      <c r="G97">
        <f t="shared" si="48"/>
        <v>5</v>
      </c>
      <c r="H97">
        <f t="shared" si="49"/>
        <v>14</v>
      </c>
      <c r="I97">
        <f t="shared" si="50"/>
        <v>18</v>
      </c>
      <c r="K97" t="str">
        <f t="shared" si="34"/>
        <v>NWHI_KUR_1112</v>
      </c>
      <c r="L97">
        <f t="shared" si="35"/>
        <v>14.053000000000001</v>
      </c>
      <c r="M97">
        <f t="shared" si="36"/>
        <v>7.4279999999999999</v>
      </c>
      <c r="N97">
        <f t="shared" si="37"/>
        <v>25.760999999999999</v>
      </c>
      <c r="O97">
        <f t="shared" si="38"/>
        <v>0</v>
      </c>
      <c r="P97">
        <f t="shared" si="39"/>
        <v>52.758000000000003</v>
      </c>
      <c r="R97">
        <f t="shared" si="40"/>
        <v>471</v>
      </c>
      <c r="S97">
        <f t="shared" si="41"/>
        <v>472</v>
      </c>
      <c r="T97">
        <f t="shared" si="42"/>
        <v>473</v>
      </c>
      <c r="U97">
        <f t="shared" si="43"/>
        <v>474</v>
      </c>
      <c r="V97">
        <f t="shared" si="44"/>
        <v>475</v>
      </c>
    </row>
    <row r="98" spans="1:22" x14ac:dyDescent="0.2">
      <c r="A98" t="str">
        <f t="shared" si="45"/>
        <v>GUAM</v>
      </c>
      <c r="B98" t="str">
        <f t="shared" si="46"/>
        <v>GUAWEALL</v>
      </c>
      <c r="C98" t="str">
        <f t="shared" si="47"/>
        <v>2014</v>
      </c>
      <c r="D98" s="23" t="s">
        <v>46</v>
      </c>
      <c r="E98" s="24" t="s">
        <v>19</v>
      </c>
      <c r="F98" s="25">
        <v>14.446</v>
      </c>
      <c r="G98">
        <f t="shared" si="48"/>
        <v>5</v>
      </c>
      <c r="H98">
        <f t="shared" si="49"/>
        <v>14</v>
      </c>
      <c r="I98">
        <f t="shared" si="50"/>
        <v>18</v>
      </c>
      <c r="K98" t="str">
        <f t="shared" si="34"/>
        <v>NWHI_LAY_1112</v>
      </c>
      <c r="L98">
        <f t="shared" si="35"/>
        <v>9.6549999999999994</v>
      </c>
      <c r="M98">
        <f t="shared" si="36"/>
        <v>15.853999999999999</v>
      </c>
      <c r="N98">
        <f t="shared" si="37"/>
        <v>42.170999999999999</v>
      </c>
      <c r="O98">
        <f t="shared" si="38"/>
        <v>0</v>
      </c>
      <c r="P98">
        <f t="shared" si="39"/>
        <v>32.319000000000003</v>
      </c>
      <c r="R98">
        <f t="shared" si="40"/>
        <v>476</v>
      </c>
      <c r="S98">
        <f t="shared" si="41"/>
        <v>477</v>
      </c>
      <c r="T98">
        <f t="shared" si="42"/>
        <v>478</v>
      </c>
      <c r="U98">
        <f t="shared" si="43"/>
        <v>479</v>
      </c>
      <c r="V98">
        <f t="shared" si="44"/>
        <v>480</v>
      </c>
    </row>
    <row r="99" spans="1:22" x14ac:dyDescent="0.2">
      <c r="A99" t="str">
        <f t="shared" si="45"/>
        <v>GUAM</v>
      </c>
      <c r="B99" t="str">
        <f t="shared" si="46"/>
        <v>GUAWEALL</v>
      </c>
      <c r="C99" t="str">
        <f t="shared" si="47"/>
        <v>2014</v>
      </c>
      <c r="D99" s="23" t="s">
        <v>46</v>
      </c>
      <c r="E99" s="24" t="s">
        <v>20</v>
      </c>
      <c r="F99" s="25">
        <v>4.4649999999999999</v>
      </c>
      <c r="G99">
        <f t="shared" si="48"/>
        <v>5</v>
      </c>
      <c r="H99">
        <f t="shared" si="49"/>
        <v>14</v>
      </c>
      <c r="I99">
        <f t="shared" si="50"/>
        <v>18</v>
      </c>
      <c r="K99" t="str">
        <f t="shared" si="34"/>
        <v>NWHI_LIS_1112</v>
      </c>
      <c r="L99">
        <f t="shared" si="35"/>
        <v>43.26</v>
      </c>
      <c r="M99">
        <f t="shared" si="36"/>
        <v>10.795999999999999</v>
      </c>
      <c r="N99">
        <f t="shared" si="37"/>
        <v>14.949</v>
      </c>
      <c r="O99">
        <f t="shared" si="38"/>
        <v>0</v>
      </c>
      <c r="P99">
        <f t="shared" si="39"/>
        <v>30.994</v>
      </c>
      <c r="R99">
        <f t="shared" si="40"/>
        <v>481</v>
      </c>
      <c r="S99">
        <f t="shared" si="41"/>
        <v>482</v>
      </c>
      <c r="T99">
        <f t="shared" si="42"/>
        <v>483</v>
      </c>
      <c r="U99">
        <f t="shared" si="43"/>
        <v>484</v>
      </c>
      <c r="V99">
        <f t="shared" si="44"/>
        <v>485</v>
      </c>
    </row>
    <row r="100" spans="1:22" x14ac:dyDescent="0.2">
      <c r="A100" t="str">
        <f t="shared" si="45"/>
        <v>GUAM</v>
      </c>
      <c r="B100" t="str">
        <f t="shared" si="46"/>
        <v>GUAWEALL</v>
      </c>
      <c r="C100" t="str">
        <f t="shared" si="47"/>
        <v>2014</v>
      </c>
      <c r="D100" s="23" t="s">
        <v>46</v>
      </c>
      <c r="E100" s="24" t="s">
        <v>21</v>
      </c>
      <c r="F100" s="25">
        <v>13.917</v>
      </c>
      <c r="G100">
        <f t="shared" si="48"/>
        <v>5</v>
      </c>
      <c r="H100">
        <f t="shared" si="49"/>
        <v>14</v>
      </c>
      <c r="I100">
        <f t="shared" si="50"/>
        <v>18</v>
      </c>
      <c r="K100" t="str">
        <f t="shared" si="34"/>
        <v>NWHI_MAR_1112</v>
      </c>
      <c r="L100">
        <f t="shared" si="35"/>
        <v>32.478999999999999</v>
      </c>
      <c r="M100">
        <f t="shared" si="36"/>
        <v>8.8379999999999992</v>
      </c>
      <c r="N100">
        <f t="shared" si="37"/>
        <v>20.571000000000002</v>
      </c>
      <c r="O100">
        <f t="shared" si="38"/>
        <v>0</v>
      </c>
      <c r="P100">
        <f t="shared" si="39"/>
        <v>38.112000000000002</v>
      </c>
      <c r="R100">
        <f t="shared" si="40"/>
        <v>486</v>
      </c>
      <c r="S100">
        <f t="shared" si="41"/>
        <v>487</v>
      </c>
      <c r="T100">
        <f t="shared" si="42"/>
        <v>488</v>
      </c>
      <c r="U100">
        <f t="shared" si="43"/>
        <v>489</v>
      </c>
      <c r="V100">
        <f t="shared" si="44"/>
        <v>490</v>
      </c>
    </row>
    <row r="101" spans="1:22" x14ac:dyDescent="0.2">
      <c r="A101" t="str">
        <f t="shared" si="45"/>
        <v>GUAM</v>
      </c>
      <c r="B101" t="str">
        <f t="shared" si="46"/>
        <v>GUAWEALL</v>
      </c>
      <c r="C101" t="str">
        <f t="shared" si="47"/>
        <v>2014</v>
      </c>
      <c r="D101" s="23" t="s">
        <v>46</v>
      </c>
      <c r="E101" s="24" t="s">
        <v>22</v>
      </c>
      <c r="F101" s="25">
        <v>61.734999999999999</v>
      </c>
      <c r="G101">
        <f t="shared" si="48"/>
        <v>5</v>
      </c>
      <c r="H101">
        <f t="shared" si="49"/>
        <v>14</v>
      </c>
      <c r="I101">
        <f t="shared" si="50"/>
        <v>18</v>
      </c>
      <c r="K101" t="str">
        <f t="shared" si="34"/>
        <v>NWHI_MID_1112</v>
      </c>
      <c r="L101">
        <f t="shared" si="35"/>
        <v>2.8929999999999998</v>
      </c>
      <c r="M101">
        <f t="shared" si="36"/>
        <v>15.21</v>
      </c>
      <c r="N101">
        <f t="shared" si="37"/>
        <v>22.824999999999999</v>
      </c>
      <c r="O101">
        <f t="shared" si="38"/>
        <v>0</v>
      </c>
      <c r="P101">
        <f t="shared" si="39"/>
        <v>59.072000000000003</v>
      </c>
      <c r="R101">
        <f t="shared" si="40"/>
        <v>491</v>
      </c>
      <c r="S101">
        <f t="shared" si="41"/>
        <v>492</v>
      </c>
      <c r="T101">
        <f t="shared" si="42"/>
        <v>493</v>
      </c>
      <c r="U101">
        <f t="shared" si="43"/>
        <v>494</v>
      </c>
      <c r="V101">
        <f t="shared" si="44"/>
        <v>495</v>
      </c>
    </row>
    <row r="102" spans="1:22" x14ac:dyDescent="0.2">
      <c r="A102" t="str">
        <f t="shared" si="45"/>
        <v>GUAM</v>
      </c>
      <c r="B102" t="str">
        <f t="shared" si="46"/>
        <v>GUAWEALL</v>
      </c>
      <c r="C102" t="str">
        <f t="shared" si="47"/>
        <v>2014</v>
      </c>
      <c r="D102" s="23" t="s">
        <v>46</v>
      </c>
      <c r="E102" s="24" t="s">
        <v>23</v>
      </c>
      <c r="F102" s="25">
        <v>5.4370000000000003</v>
      </c>
      <c r="G102">
        <f t="shared" si="48"/>
        <v>5</v>
      </c>
      <c r="H102">
        <f t="shared" si="49"/>
        <v>14</v>
      </c>
      <c r="I102">
        <f t="shared" si="50"/>
        <v>18</v>
      </c>
      <c r="K102" t="str">
        <f t="shared" si="34"/>
        <v>NWHI_NEC_1112</v>
      </c>
      <c r="L102">
        <f t="shared" si="35"/>
        <v>11.06011114</v>
      </c>
      <c r="M102">
        <f t="shared" si="36"/>
        <v>3.9883275710000001</v>
      </c>
      <c r="N102">
        <f t="shared" si="37"/>
        <v>21.765924859999998</v>
      </c>
      <c r="O102">
        <f t="shared" si="38"/>
        <v>0</v>
      </c>
      <c r="P102">
        <f t="shared" si="39"/>
        <v>63.185636430000002</v>
      </c>
      <c r="R102">
        <f t="shared" si="40"/>
        <v>496</v>
      </c>
      <c r="S102">
        <f t="shared" si="41"/>
        <v>497</v>
      </c>
      <c r="T102">
        <f t="shared" si="42"/>
        <v>498</v>
      </c>
      <c r="U102">
        <f t="shared" si="43"/>
        <v>499</v>
      </c>
      <c r="V102">
        <f t="shared" si="44"/>
        <v>500</v>
      </c>
    </row>
    <row r="103" spans="1:22" x14ac:dyDescent="0.2">
      <c r="A103" t="str">
        <f t="shared" si="45"/>
        <v>GUAM</v>
      </c>
      <c r="B103" t="str">
        <f t="shared" si="46"/>
        <v>GUAEAOPEN</v>
      </c>
      <c r="C103" t="str">
        <f t="shared" si="47"/>
        <v>2014</v>
      </c>
      <c r="D103" s="23" t="s">
        <v>47</v>
      </c>
      <c r="E103" s="24" t="s">
        <v>19</v>
      </c>
      <c r="F103" s="25">
        <v>10.366</v>
      </c>
      <c r="G103">
        <f t="shared" si="48"/>
        <v>5</v>
      </c>
      <c r="H103">
        <f t="shared" si="49"/>
        <v>15</v>
      </c>
      <c r="I103">
        <f t="shared" si="50"/>
        <v>19</v>
      </c>
      <c r="K103" t="str">
        <f t="shared" ref="K103:K121" si="51">INDEX($D$3:$D$597,R103)</f>
        <v>NWHI_NIH_1112</v>
      </c>
      <c r="L103">
        <f t="shared" ref="L103:L121" si="52">INDEX($F$3:$F$597,R103)</f>
        <v>4.2116972979999998</v>
      </c>
      <c r="M103">
        <f t="shared" ref="M103:M121" si="53">INDEX($F$3:$F$597,S103)</f>
        <v>10.012572649999999</v>
      </c>
      <c r="N103">
        <f t="shared" ref="N103:N121" si="54">INDEX($F$3:$F$597,T103)</f>
        <v>9.8683327199999997</v>
      </c>
      <c r="O103">
        <f t="shared" ref="O103:O121" si="55">INDEX($F$3:$F$597,U103)</f>
        <v>0</v>
      </c>
      <c r="P103">
        <f t="shared" ref="P103:P121" si="56">INDEX($F$3:$F$597,V103)</f>
        <v>75.907397329999995</v>
      </c>
      <c r="R103">
        <f t="shared" ref="R103:R121" si="57">R102+5</f>
        <v>501</v>
      </c>
      <c r="S103">
        <f t="shared" ref="S103:S121" si="58">S102+5</f>
        <v>502</v>
      </c>
      <c r="T103">
        <f t="shared" ref="T103:T121" si="59">T102+5</f>
        <v>503</v>
      </c>
      <c r="U103">
        <f t="shared" ref="U103:U121" si="60">U102+5</f>
        <v>504</v>
      </c>
      <c r="V103">
        <f t="shared" ref="V103:V121" si="61">V102+5</f>
        <v>505</v>
      </c>
    </row>
    <row r="104" spans="1:22" x14ac:dyDescent="0.2">
      <c r="A104" t="str">
        <f t="shared" si="45"/>
        <v>GUAM</v>
      </c>
      <c r="B104" t="str">
        <f t="shared" si="46"/>
        <v>GUAEAOPEN</v>
      </c>
      <c r="C104" t="str">
        <f t="shared" si="47"/>
        <v>2014</v>
      </c>
      <c r="D104" s="23" t="s">
        <v>47</v>
      </c>
      <c r="E104" s="24" t="s">
        <v>20</v>
      </c>
      <c r="F104" s="25">
        <v>3.7719999999999998</v>
      </c>
      <c r="G104">
        <f t="shared" si="48"/>
        <v>5</v>
      </c>
      <c r="H104">
        <f t="shared" si="49"/>
        <v>15</v>
      </c>
      <c r="I104">
        <f t="shared" si="50"/>
        <v>19</v>
      </c>
      <c r="K104" t="str">
        <f t="shared" si="51"/>
        <v>NWHI_PHR_1112</v>
      </c>
      <c r="L104">
        <f t="shared" si="52"/>
        <v>13.502135559999999</v>
      </c>
      <c r="M104">
        <f t="shared" si="53"/>
        <v>17.223973319999999</v>
      </c>
      <c r="N104">
        <f t="shared" si="54"/>
        <v>22.819507260000002</v>
      </c>
      <c r="O104">
        <f t="shared" si="55"/>
        <v>0</v>
      </c>
      <c r="P104">
        <f t="shared" si="56"/>
        <v>46.454383849999999</v>
      </c>
      <c r="R104">
        <f t="shared" si="57"/>
        <v>506</v>
      </c>
      <c r="S104">
        <f t="shared" si="58"/>
        <v>507</v>
      </c>
      <c r="T104">
        <f t="shared" si="59"/>
        <v>508</v>
      </c>
      <c r="U104">
        <f t="shared" si="60"/>
        <v>509</v>
      </c>
      <c r="V104">
        <f t="shared" si="61"/>
        <v>510</v>
      </c>
    </row>
    <row r="105" spans="1:22" x14ac:dyDescent="0.2">
      <c r="A105" t="str">
        <f t="shared" si="45"/>
        <v>GUAM</v>
      </c>
      <c r="B105" t="str">
        <f t="shared" si="46"/>
        <v>GUAEAOPEN</v>
      </c>
      <c r="C105" t="str">
        <f t="shared" si="47"/>
        <v>2014</v>
      </c>
      <c r="D105" s="23" t="s">
        <v>47</v>
      </c>
      <c r="E105" s="24" t="s">
        <v>21</v>
      </c>
      <c r="F105" s="25">
        <v>15.151999999999999</v>
      </c>
      <c r="G105">
        <f t="shared" si="48"/>
        <v>5</v>
      </c>
      <c r="H105">
        <f t="shared" si="49"/>
        <v>15</v>
      </c>
      <c r="I105">
        <f t="shared" si="50"/>
        <v>19</v>
      </c>
      <c r="K105" t="str">
        <f t="shared" si="51"/>
        <v>NWHI_FFS_1415</v>
      </c>
      <c r="L105">
        <f t="shared" si="52"/>
        <v>15.08248942</v>
      </c>
      <c r="M105">
        <f t="shared" si="53"/>
        <v>7.2125029400000003</v>
      </c>
      <c r="N105">
        <f t="shared" si="54"/>
        <v>11.79672199</v>
      </c>
      <c r="O105">
        <f t="shared" si="55"/>
        <v>0</v>
      </c>
      <c r="P105">
        <f t="shared" si="56"/>
        <v>65.908285660000004</v>
      </c>
      <c r="R105">
        <f t="shared" si="57"/>
        <v>511</v>
      </c>
      <c r="S105">
        <f t="shared" si="58"/>
        <v>512</v>
      </c>
      <c r="T105">
        <f t="shared" si="59"/>
        <v>513</v>
      </c>
      <c r="U105">
        <f t="shared" si="60"/>
        <v>514</v>
      </c>
      <c r="V105">
        <f t="shared" si="61"/>
        <v>515</v>
      </c>
    </row>
    <row r="106" spans="1:22" x14ac:dyDescent="0.2">
      <c r="A106" t="str">
        <f t="shared" si="45"/>
        <v>GUAM</v>
      </c>
      <c r="B106" t="str">
        <f t="shared" si="46"/>
        <v>GUAEAOPEN</v>
      </c>
      <c r="C106" t="str">
        <f t="shared" si="47"/>
        <v>2014</v>
      </c>
      <c r="D106" s="23" t="s">
        <v>47</v>
      </c>
      <c r="E106" s="24" t="s">
        <v>22</v>
      </c>
      <c r="F106" s="25">
        <v>65.822999999999993</v>
      </c>
      <c r="G106">
        <f t="shared" si="48"/>
        <v>5</v>
      </c>
      <c r="H106">
        <f t="shared" si="49"/>
        <v>15</v>
      </c>
      <c r="I106">
        <f t="shared" si="50"/>
        <v>19</v>
      </c>
      <c r="K106" t="str">
        <f t="shared" si="51"/>
        <v>NWHI_KUR_1415</v>
      </c>
      <c r="L106">
        <f t="shared" si="52"/>
        <v>4.4200441210000001</v>
      </c>
      <c r="M106">
        <f t="shared" si="53"/>
        <v>4.7196613259999998</v>
      </c>
      <c r="N106">
        <f t="shared" si="54"/>
        <v>13.08615616</v>
      </c>
      <c r="O106">
        <f t="shared" si="55"/>
        <v>0</v>
      </c>
      <c r="P106">
        <f t="shared" si="56"/>
        <v>77.774138390000005</v>
      </c>
      <c r="R106">
        <f t="shared" si="57"/>
        <v>516</v>
      </c>
      <c r="S106">
        <f t="shared" si="58"/>
        <v>517</v>
      </c>
      <c r="T106">
        <f t="shared" si="59"/>
        <v>518</v>
      </c>
      <c r="U106">
        <f t="shared" si="60"/>
        <v>519</v>
      </c>
      <c r="V106">
        <f t="shared" si="61"/>
        <v>520</v>
      </c>
    </row>
    <row r="107" spans="1:22" x14ac:dyDescent="0.2">
      <c r="A107" t="str">
        <f t="shared" si="45"/>
        <v>GUAM</v>
      </c>
      <c r="B107" t="str">
        <f t="shared" si="46"/>
        <v>GUAEAOPEN</v>
      </c>
      <c r="C107" t="str">
        <f t="shared" si="47"/>
        <v>2014</v>
      </c>
      <c r="D107" s="23" t="s">
        <v>47</v>
      </c>
      <c r="E107" s="24" t="s">
        <v>23</v>
      </c>
      <c r="F107" s="25">
        <v>4.8869999999999996</v>
      </c>
      <c r="G107">
        <f t="shared" si="48"/>
        <v>5</v>
      </c>
      <c r="H107">
        <f t="shared" si="49"/>
        <v>15</v>
      </c>
      <c r="I107">
        <f t="shared" si="50"/>
        <v>19</v>
      </c>
      <c r="K107" t="str">
        <f t="shared" si="51"/>
        <v>NWHI_LAY_1415</v>
      </c>
      <c r="L107">
        <f t="shared" si="52"/>
        <v>5.8330295750000003</v>
      </c>
      <c r="M107">
        <f t="shared" si="53"/>
        <v>3.6574420089999999</v>
      </c>
      <c r="N107">
        <f t="shared" si="54"/>
        <v>34.303742960000001</v>
      </c>
      <c r="O107">
        <f t="shared" si="55"/>
        <v>0</v>
      </c>
      <c r="P107">
        <f t="shared" si="56"/>
        <v>56.205785460000001</v>
      </c>
      <c r="R107">
        <f t="shared" si="57"/>
        <v>521</v>
      </c>
      <c r="S107">
        <f t="shared" si="58"/>
        <v>522</v>
      </c>
      <c r="T107">
        <f t="shared" si="59"/>
        <v>523</v>
      </c>
      <c r="U107">
        <f t="shared" si="60"/>
        <v>524</v>
      </c>
      <c r="V107">
        <f t="shared" si="61"/>
        <v>525</v>
      </c>
    </row>
    <row r="108" spans="1:22" x14ac:dyDescent="0.2">
      <c r="A108" t="str">
        <f t="shared" si="45"/>
        <v>GUAM</v>
      </c>
      <c r="B108" t="str">
        <f t="shared" si="46"/>
        <v>GUAWEOPEN</v>
      </c>
      <c r="C108" t="str">
        <f t="shared" si="47"/>
        <v>2014</v>
      </c>
      <c r="D108" s="23" t="s">
        <v>48</v>
      </c>
      <c r="E108" s="24" t="s">
        <v>19</v>
      </c>
      <c r="F108" s="25">
        <v>14.153</v>
      </c>
      <c r="G108">
        <f t="shared" si="48"/>
        <v>5</v>
      </c>
      <c r="H108">
        <f t="shared" si="49"/>
        <v>15</v>
      </c>
      <c r="I108">
        <f t="shared" si="50"/>
        <v>19</v>
      </c>
      <c r="K108" t="str">
        <f t="shared" si="51"/>
        <v>NWHI_LIS_1415</v>
      </c>
      <c r="L108">
        <f t="shared" si="52"/>
        <v>20.094463879999999</v>
      </c>
      <c r="M108">
        <f t="shared" si="53"/>
        <v>10.33502949</v>
      </c>
      <c r="N108">
        <f t="shared" si="54"/>
        <v>14.19203944</v>
      </c>
      <c r="O108">
        <f t="shared" si="55"/>
        <v>0</v>
      </c>
      <c r="P108">
        <f t="shared" si="56"/>
        <v>55.378467190000002</v>
      </c>
      <c r="R108">
        <f t="shared" si="57"/>
        <v>526</v>
      </c>
      <c r="S108">
        <f t="shared" si="58"/>
        <v>527</v>
      </c>
      <c r="T108">
        <f t="shared" si="59"/>
        <v>528</v>
      </c>
      <c r="U108">
        <f t="shared" si="60"/>
        <v>529</v>
      </c>
      <c r="V108">
        <f t="shared" si="61"/>
        <v>530</v>
      </c>
    </row>
    <row r="109" spans="1:22" x14ac:dyDescent="0.2">
      <c r="A109" t="str">
        <f t="shared" si="45"/>
        <v>GUAM</v>
      </c>
      <c r="B109" t="str">
        <f t="shared" si="46"/>
        <v>GUAWEOPEN</v>
      </c>
      <c r="C109" t="str">
        <f t="shared" si="47"/>
        <v>2014</v>
      </c>
      <c r="D109" s="23" t="s">
        <v>48</v>
      </c>
      <c r="E109" s="24" t="s">
        <v>20</v>
      </c>
      <c r="F109" s="25">
        <v>3.855</v>
      </c>
      <c r="G109">
        <f t="shared" si="48"/>
        <v>5</v>
      </c>
      <c r="H109">
        <f t="shared" si="49"/>
        <v>15</v>
      </c>
      <c r="I109">
        <f t="shared" si="50"/>
        <v>19</v>
      </c>
      <c r="K109" t="str">
        <f t="shared" si="51"/>
        <v>NWHI_MAR_1415</v>
      </c>
      <c r="L109">
        <f t="shared" si="52"/>
        <v>21.473867290000001</v>
      </c>
      <c r="M109">
        <f t="shared" si="53"/>
        <v>8.4495002869999993</v>
      </c>
      <c r="N109">
        <f t="shared" si="54"/>
        <v>15.578468089999999</v>
      </c>
      <c r="O109">
        <f t="shared" si="55"/>
        <v>0</v>
      </c>
      <c r="P109">
        <f t="shared" si="56"/>
        <v>54.498164330000002</v>
      </c>
      <c r="R109">
        <f t="shared" si="57"/>
        <v>531</v>
      </c>
      <c r="S109">
        <f t="shared" si="58"/>
        <v>532</v>
      </c>
      <c r="T109">
        <f t="shared" si="59"/>
        <v>533</v>
      </c>
      <c r="U109">
        <f t="shared" si="60"/>
        <v>534</v>
      </c>
      <c r="V109">
        <f t="shared" si="61"/>
        <v>535</v>
      </c>
    </row>
    <row r="110" spans="1:22" x14ac:dyDescent="0.2">
      <c r="A110" t="str">
        <f t="shared" si="45"/>
        <v>GUAM</v>
      </c>
      <c r="B110" t="str">
        <f t="shared" si="46"/>
        <v>GUAWEOPEN</v>
      </c>
      <c r="C110" t="str">
        <f t="shared" si="47"/>
        <v>2014</v>
      </c>
      <c r="D110" s="23" t="s">
        <v>48</v>
      </c>
      <c r="E110" s="24" t="s">
        <v>21</v>
      </c>
      <c r="F110" s="25">
        <v>16.724</v>
      </c>
      <c r="G110">
        <f t="shared" si="48"/>
        <v>5</v>
      </c>
      <c r="H110">
        <f t="shared" si="49"/>
        <v>15</v>
      </c>
      <c r="I110">
        <f t="shared" si="50"/>
        <v>19</v>
      </c>
      <c r="K110" t="str">
        <f t="shared" si="51"/>
        <v>NWHI_MID_1415</v>
      </c>
      <c r="L110">
        <f t="shared" si="52"/>
        <v>1.603847072</v>
      </c>
      <c r="M110">
        <f t="shared" si="53"/>
        <v>4.470416105</v>
      </c>
      <c r="N110">
        <f t="shared" si="54"/>
        <v>10.78886052</v>
      </c>
      <c r="O110">
        <f t="shared" si="55"/>
        <v>0</v>
      </c>
      <c r="P110">
        <f t="shared" si="56"/>
        <v>83.136876310000005</v>
      </c>
      <c r="R110">
        <f t="shared" si="57"/>
        <v>536</v>
      </c>
      <c r="S110">
        <f t="shared" si="58"/>
        <v>537</v>
      </c>
      <c r="T110">
        <f t="shared" si="59"/>
        <v>538</v>
      </c>
      <c r="U110">
        <f t="shared" si="60"/>
        <v>539</v>
      </c>
      <c r="V110">
        <f t="shared" si="61"/>
        <v>540</v>
      </c>
    </row>
    <row r="111" spans="1:22" x14ac:dyDescent="0.2">
      <c r="A111" t="str">
        <f t="shared" si="45"/>
        <v>GUAM</v>
      </c>
      <c r="B111" t="str">
        <f t="shared" si="46"/>
        <v>GUAWEOPEN</v>
      </c>
      <c r="C111" t="str">
        <f t="shared" si="47"/>
        <v>2014</v>
      </c>
      <c r="D111" s="23" t="s">
        <v>48</v>
      </c>
      <c r="E111" s="24" t="s">
        <v>22</v>
      </c>
      <c r="F111" s="25">
        <v>58.945</v>
      </c>
      <c r="G111">
        <f t="shared" si="48"/>
        <v>5</v>
      </c>
      <c r="H111">
        <f t="shared" si="49"/>
        <v>15</v>
      </c>
      <c r="I111">
        <f t="shared" si="50"/>
        <v>19</v>
      </c>
      <c r="K111" t="str">
        <f t="shared" si="51"/>
        <v>NWHI_PHR_1415</v>
      </c>
      <c r="L111">
        <f t="shared" si="52"/>
        <v>2.1730310500000001</v>
      </c>
      <c r="M111">
        <f t="shared" si="53"/>
        <v>8.7579993439999999</v>
      </c>
      <c r="N111">
        <f t="shared" si="54"/>
        <v>27.995845330000002</v>
      </c>
      <c r="O111">
        <f t="shared" si="55"/>
        <v>0</v>
      </c>
      <c r="P111">
        <f t="shared" si="56"/>
        <v>61.073124280000002</v>
      </c>
      <c r="R111">
        <f t="shared" si="57"/>
        <v>541</v>
      </c>
      <c r="S111">
        <f t="shared" si="58"/>
        <v>542</v>
      </c>
      <c r="T111">
        <f t="shared" si="59"/>
        <v>543</v>
      </c>
      <c r="U111">
        <f t="shared" si="60"/>
        <v>544</v>
      </c>
      <c r="V111">
        <f t="shared" si="61"/>
        <v>545</v>
      </c>
    </row>
    <row r="112" spans="1:22" x14ac:dyDescent="0.2">
      <c r="A112" t="str">
        <f t="shared" si="45"/>
        <v>GUAM</v>
      </c>
      <c r="B112" t="str">
        <f t="shared" si="46"/>
        <v>GUAWEOPEN</v>
      </c>
      <c r="C112" t="str">
        <f t="shared" si="47"/>
        <v>2014</v>
      </c>
      <c r="D112" s="23" t="s">
        <v>48</v>
      </c>
      <c r="E112" s="24" t="s">
        <v>23</v>
      </c>
      <c r="F112" s="25">
        <v>6.3220000000000001</v>
      </c>
      <c r="G112">
        <f t="shared" si="48"/>
        <v>5</v>
      </c>
      <c r="H112">
        <f t="shared" si="49"/>
        <v>15</v>
      </c>
      <c r="I112">
        <f t="shared" si="50"/>
        <v>19</v>
      </c>
      <c r="K112" t="str">
        <f t="shared" si="51"/>
        <v>NWHI_FFS_2016</v>
      </c>
      <c r="L112">
        <f t="shared" si="52"/>
        <v>21.40089146</v>
      </c>
      <c r="M112">
        <f t="shared" si="53"/>
        <v>7.9432444100000001</v>
      </c>
      <c r="N112">
        <f t="shared" si="54"/>
        <v>6.6316850120000002</v>
      </c>
      <c r="O112">
        <f t="shared" si="55"/>
        <v>0</v>
      </c>
      <c r="P112">
        <f t="shared" si="56"/>
        <v>64.024179119999999</v>
      </c>
      <c r="R112">
        <f t="shared" si="57"/>
        <v>546</v>
      </c>
      <c r="S112">
        <f t="shared" si="58"/>
        <v>547</v>
      </c>
      <c r="T112">
        <f t="shared" si="59"/>
        <v>548</v>
      </c>
      <c r="U112">
        <f t="shared" si="60"/>
        <v>549</v>
      </c>
      <c r="V112">
        <f t="shared" si="61"/>
        <v>550</v>
      </c>
    </row>
    <row r="113" spans="1:22" x14ac:dyDescent="0.2">
      <c r="A113" t="str">
        <f t="shared" si="45"/>
        <v>GUAM</v>
      </c>
      <c r="B113" t="str">
        <f t="shared" si="46"/>
        <v>GUAMPAALL</v>
      </c>
      <c r="C113" t="str">
        <f t="shared" si="47"/>
        <v>2014</v>
      </c>
      <c r="D113" s="23" t="s">
        <v>49</v>
      </c>
      <c r="E113" s="24" t="s">
        <v>19</v>
      </c>
      <c r="F113" s="25">
        <v>14.465999999999999</v>
      </c>
      <c r="G113">
        <f t="shared" si="48"/>
        <v>5</v>
      </c>
      <c r="H113">
        <f t="shared" si="49"/>
        <v>15</v>
      </c>
      <c r="I113">
        <f t="shared" si="50"/>
        <v>19</v>
      </c>
      <c r="K113" t="str">
        <f t="shared" si="51"/>
        <v>NWHI_KUR_2016</v>
      </c>
      <c r="L113">
        <f t="shared" si="52"/>
        <v>6.7159474550000002</v>
      </c>
      <c r="M113">
        <f t="shared" si="53"/>
        <v>8.9484621539999996</v>
      </c>
      <c r="N113">
        <f t="shared" si="54"/>
        <v>23.33216389</v>
      </c>
      <c r="O113">
        <f t="shared" si="55"/>
        <v>0</v>
      </c>
      <c r="P113">
        <f t="shared" si="56"/>
        <v>61.003426500000003</v>
      </c>
      <c r="R113">
        <f t="shared" si="57"/>
        <v>551</v>
      </c>
      <c r="S113">
        <f t="shared" si="58"/>
        <v>552</v>
      </c>
      <c r="T113">
        <f t="shared" si="59"/>
        <v>553</v>
      </c>
      <c r="U113">
        <f t="shared" si="60"/>
        <v>554</v>
      </c>
      <c r="V113">
        <f t="shared" si="61"/>
        <v>555</v>
      </c>
    </row>
    <row r="114" spans="1:22" x14ac:dyDescent="0.2">
      <c r="A114" t="str">
        <f t="shared" si="45"/>
        <v>GUAM</v>
      </c>
      <c r="B114" t="str">
        <f t="shared" si="46"/>
        <v>GUAMPAALL</v>
      </c>
      <c r="C114" t="str">
        <f t="shared" si="47"/>
        <v>2014</v>
      </c>
      <c r="D114" s="23" t="s">
        <v>49</v>
      </c>
      <c r="E114" s="24" t="s">
        <v>20</v>
      </c>
      <c r="F114" s="25">
        <v>5.3979999999999997</v>
      </c>
      <c r="G114">
        <f t="shared" si="48"/>
        <v>5</v>
      </c>
      <c r="H114">
        <f t="shared" si="49"/>
        <v>15</v>
      </c>
      <c r="I114">
        <f t="shared" si="50"/>
        <v>19</v>
      </c>
      <c r="K114" t="str">
        <f t="shared" si="51"/>
        <v>NWHI_LIS_2016</v>
      </c>
      <c r="L114">
        <f t="shared" si="52"/>
        <v>16.27390329</v>
      </c>
      <c r="M114">
        <f t="shared" si="53"/>
        <v>8.9693979949999996</v>
      </c>
      <c r="N114">
        <f t="shared" si="54"/>
        <v>19.43516232</v>
      </c>
      <c r="O114">
        <f t="shared" si="55"/>
        <v>0</v>
      </c>
      <c r="P114">
        <f t="shared" si="56"/>
        <v>55.321536399999999</v>
      </c>
      <c r="R114">
        <f t="shared" si="57"/>
        <v>556</v>
      </c>
      <c r="S114">
        <f t="shared" si="58"/>
        <v>557</v>
      </c>
      <c r="T114">
        <f t="shared" si="59"/>
        <v>558</v>
      </c>
      <c r="U114">
        <f t="shared" si="60"/>
        <v>559</v>
      </c>
      <c r="V114">
        <f t="shared" si="61"/>
        <v>560</v>
      </c>
    </row>
    <row r="115" spans="1:22" x14ac:dyDescent="0.2">
      <c r="A115" t="str">
        <f t="shared" si="45"/>
        <v>GUAM</v>
      </c>
      <c r="B115" t="str">
        <f t="shared" si="46"/>
        <v>GUAMPAALL</v>
      </c>
      <c r="C115" t="str">
        <f t="shared" si="47"/>
        <v>2014</v>
      </c>
      <c r="D115" s="23" t="s">
        <v>49</v>
      </c>
      <c r="E115" s="24" t="s">
        <v>21</v>
      </c>
      <c r="F115" s="25">
        <v>9.4860000000000007</v>
      </c>
      <c r="G115">
        <f t="shared" si="48"/>
        <v>5</v>
      </c>
      <c r="H115">
        <f t="shared" si="49"/>
        <v>15</v>
      </c>
      <c r="I115">
        <f t="shared" si="50"/>
        <v>19</v>
      </c>
      <c r="K115" t="str">
        <f t="shared" si="51"/>
        <v>NWHI_PHR_2016</v>
      </c>
      <c r="L115">
        <f t="shared" si="52"/>
        <v>3.8209634440000002</v>
      </c>
      <c r="M115">
        <f t="shared" si="53"/>
        <v>12.412441640000001</v>
      </c>
      <c r="N115">
        <f t="shared" si="54"/>
        <v>28.934326129999999</v>
      </c>
      <c r="O115">
        <f t="shared" si="55"/>
        <v>0</v>
      </c>
      <c r="P115">
        <f t="shared" si="56"/>
        <v>54.832268790000001</v>
      </c>
      <c r="R115">
        <f t="shared" si="57"/>
        <v>561</v>
      </c>
      <c r="S115">
        <f t="shared" si="58"/>
        <v>562</v>
      </c>
      <c r="T115">
        <f t="shared" si="59"/>
        <v>563</v>
      </c>
      <c r="U115">
        <f t="shared" si="60"/>
        <v>564</v>
      </c>
      <c r="V115">
        <f t="shared" si="61"/>
        <v>565</v>
      </c>
    </row>
    <row r="116" spans="1:22" x14ac:dyDescent="0.2">
      <c r="A116" t="str">
        <f t="shared" si="45"/>
        <v>GUAM</v>
      </c>
      <c r="B116" t="str">
        <f t="shared" si="46"/>
        <v>GUAMPAALL</v>
      </c>
      <c r="C116" t="str">
        <f t="shared" si="47"/>
        <v>2014</v>
      </c>
      <c r="D116" s="23" t="s">
        <v>49</v>
      </c>
      <c r="E116" s="24" t="s">
        <v>22</v>
      </c>
      <c r="F116" s="25">
        <v>67.331999999999994</v>
      </c>
      <c r="G116">
        <f t="shared" si="48"/>
        <v>5</v>
      </c>
      <c r="H116">
        <f t="shared" si="49"/>
        <v>15</v>
      </c>
      <c r="I116">
        <f t="shared" si="50"/>
        <v>19</v>
      </c>
      <c r="K116" t="str">
        <f t="shared" si="51"/>
        <v>NWHI_FFS_2017</v>
      </c>
      <c r="L116">
        <f t="shared" si="52"/>
        <v>23.264607770000001</v>
      </c>
      <c r="M116">
        <f t="shared" si="53"/>
        <v>5.279977562</v>
      </c>
      <c r="N116">
        <f t="shared" si="54"/>
        <v>12.406996619999999</v>
      </c>
      <c r="O116">
        <f t="shared" si="55"/>
        <v>0</v>
      </c>
      <c r="P116">
        <f t="shared" si="56"/>
        <v>59.048418050000002</v>
      </c>
      <c r="R116">
        <f t="shared" si="57"/>
        <v>566</v>
      </c>
      <c r="S116">
        <f t="shared" si="58"/>
        <v>567</v>
      </c>
      <c r="T116">
        <f t="shared" si="59"/>
        <v>568</v>
      </c>
      <c r="U116">
        <f t="shared" si="60"/>
        <v>569</v>
      </c>
      <c r="V116">
        <f t="shared" si="61"/>
        <v>570</v>
      </c>
    </row>
    <row r="117" spans="1:22" x14ac:dyDescent="0.2">
      <c r="A117" t="str">
        <f t="shared" si="45"/>
        <v>GUAM</v>
      </c>
      <c r="B117" t="str">
        <f t="shared" si="46"/>
        <v>GUAMPAALL</v>
      </c>
      <c r="C117" t="str">
        <f t="shared" si="47"/>
        <v>2014</v>
      </c>
      <c r="D117" s="23" t="s">
        <v>49</v>
      </c>
      <c r="E117" s="24" t="s">
        <v>23</v>
      </c>
      <c r="F117" s="25">
        <v>3.319</v>
      </c>
      <c r="G117">
        <f t="shared" si="48"/>
        <v>5</v>
      </c>
      <c r="H117">
        <f t="shared" si="49"/>
        <v>15</v>
      </c>
      <c r="I117">
        <f t="shared" si="50"/>
        <v>19</v>
      </c>
      <c r="K117" t="str">
        <f t="shared" si="51"/>
        <v>NWHI_KUR_2017</v>
      </c>
      <c r="L117">
        <f t="shared" si="52"/>
        <v>7.7484991819999998</v>
      </c>
      <c r="M117">
        <f t="shared" si="53"/>
        <v>4.5499436940000004</v>
      </c>
      <c r="N117">
        <f t="shared" si="54"/>
        <v>16.663181990000002</v>
      </c>
      <c r="O117">
        <f t="shared" si="55"/>
        <v>0</v>
      </c>
      <c r="P117">
        <f t="shared" si="56"/>
        <v>71.038375139999999</v>
      </c>
      <c r="R117">
        <f t="shared" si="57"/>
        <v>571</v>
      </c>
      <c r="S117">
        <f t="shared" si="58"/>
        <v>572</v>
      </c>
      <c r="T117">
        <f t="shared" si="59"/>
        <v>573</v>
      </c>
      <c r="U117">
        <f t="shared" si="60"/>
        <v>574</v>
      </c>
      <c r="V117">
        <f t="shared" si="61"/>
        <v>575</v>
      </c>
    </row>
    <row r="118" spans="1:22" x14ac:dyDescent="0.2">
      <c r="A118" t="str">
        <f t="shared" si="45"/>
        <v>CNMI</v>
      </c>
      <c r="B118" t="str">
        <f t="shared" si="46"/>
        <v>GUG</v>
      </c>
      <c r="C118" t="str">
        <f t="shared" si="47"/>
        <v>2014</v>
      </c>
      <c r="D118" s="23" t="s">
        <v>50</v>
      </c>
      <c r="E118" s="24" t="s">
        <v>19</v>
      </c>
      <c r="F118" s="25">
        <v>12.849</v>
      </c>
      <c r="G118">
        <f t="shared" si="48"/>
        <v>5</v>
      </c>
      <c r="H118">
        <f t="shared" si="49"/>
        <v>9</v>
      </c>
      <c r="I118">
        <f t="shared" si="50"/>
        <v>13</v>
      </c>
      <c r="K118" t="str">
        <f t="shared" si="51"/>
        <v>NWHI_LAY_2017</v>
      </c>
      <c r="L118">
        <f t="shared" si="52"/>
        <v>9.2703207750000001</v>
      </c>
      <c r="M118">
        <f t="shared" si="53"/>
        <v>7.2683926769999996</v>
      </c>
      <c r="N118">
        <f t="shared" si="54"/>
        <v>25.954362400000001</v>
      </c>
      <c r="O118">
        <f t="shared" si="55"/>
        <v>0</v>
      </c>
      <c r="P118">
        <f t="shared" si="56"/>
        <v>57.506924150000003</v>
      </c>
      <c r="R118">
        <f t="shared" si="57"/>
        <v>576</v>
      </c>
      <c r="S118">
        <f t="shared" si="58"/>
        <v>577</v>
      </c>
      <c r="T118">
        <f t="shared" si="59"/>
        <v>578</v>
      </c>
      <c r="U118">
        <f t="shared" si="60"/>
        <v>579</v>
      </c>
      <c r="V118">
        <f t="shared" si="61"/>
        <v>580</v>
      </c>
    </row>
    <row r="119" spans="1:22" x14ac:dyDescent="0.2">
      <c r="A119" t="str">
        <f t="shared" si="45"/>
        <v>CNMI</v>
      </c>
      <c r="B119" t="str">
        <f t="shared" si="46"/>
        <v>GUG</v>
      </c>
      <c r="C119" t="str">
        <f t="shared" si="47"/>
        <v>2014</v>
      </c>
      <c r="D119" s="23" t="s">
        <v>50</v>
      </c>
      <c r="E119" s="24" t="s">
        <v>20</v>
      </c>
      <c r="F119" s="25">
        <v>7.1509999999999998</v>
      </c>
      <c r="G119">
        <f t="shared" si="48"/>
        <v>5</v>
      </c>
      <c r="H119">
        <f t="shared" si="49"/>
        <v>9</v>
      </c>
      <c r="I119">
        <f t="shared" si="50"/>
        <v>13</v>
      </c>
      <c r="K119" t="str">
        <f t="shared" si="51"/>
        <v>NWHI_LIS_2017</v>
      </c>
      <c r="L119">
        <f t="shared" si="52"/>
        <v>25.177248970000001</v>
      </c>
      <c r="M119">
        <f t="shared" si="53"/>
        <v>16.375272349999999</v>
      </c>
      <c r="N119">
        <f t="shared" si="54"/>
        <v>19.141244289999999</v>
      </c>
      <c r="O119">
        <f t="shared" si="55"/>
        <v>0</v>
      </c>
      <c r="P119">
        <f t="shared" si="56"/>
        <v>39.30623439</v>
      </c>
      <c r="R119">
        <f t="shared" si="57"/>
        <v>581</v>
      </c>
      <c r="S119">
        <f t="shared" si="58"/>
        <v>582</v>
      </c>
      <c r="T119">
        <f t="shared" si="59"/>
        <v>583</v>
      </c>
      <c r="U119">
        <f t="shared" si="60"/>
        <v>584</v>
      </c>
      <c r="V119">
        <f t="shared" si="61"/>
        <v>585</v>
      </c>
    </row>
    <row r="120" spans="1:22" x14ac:dyDescent="0.2">
      <c r="A120" t="str">
        <f t="shared" si="45"/>
        <v>CNMI</v>
      </c>
      <c r="B120" t="str">
        <f t="shared" si="46"/>
        <v>GUG</v>
      </c>
      <c r="C120" t="str">
        <f t="shared" si="47"/>
        <v>2014</v>
      </c>
      <c r="D120" s="23" t="s">
        <v>50</v>
      </c>
      <c r="E120" s="24" t="s">
        <v>21</v>
      </c>
      <c r="F120" s="25">
        <v>10.548999999999999</v>
      </c>
      <c r="G120">
        <f t="shared" si="48"/>
        <v>5</v>
      </c>
      <c r="H120">
        <f t="shared" si="49"/>
        <v>9</v>
      </c>
      <c r="I120">
        <f t="shared" si="50"/>
        <v>13</v>
      </c>
      <c r="K120" t="str">
        <f t="shared" si="51"/>
        <v>NWHI_MID_2017</v>
      </c>
      <c r="L120">
        <f t="shared" si="52"/>
        <v>2.8488072180000001</v>
      </c>
      <c r="M120">
        <f t="shared" si="53"/>
        <v>2.2239021910000001</v>
      </c>
      <c r="N120">
        <f t="shared" si="54"/>
        <v>18.086099440000002</v>
      </c>
      <c r="O120">
        <f t="shared" si="55"/>
        <v>0</v>
      </c>
      <c r="P120">
        <f t="shared" si="56"/>
        <v>76.84119115</v>
      </c>
      <c r="R120">
        <f t="shared" si="57"/>
        <v>586</v>
      </c>
      <c r="S120">
        <f t="shared" si="58"/>
        <v>587</v>
      </c>
      <c r="T120">
        <f t="shared" si="59"/>
        <v>588</v>
      </c>
      <c r="U120">
        <f t="shared" si="60"/>
        <v>589</v>
      </c>
      <c r="V120">
        <f t="shared" si="61"/>
        <v>590</v>
      </c>
    </row>
    <row r="121" spans="1:22" x14ac:dyDescent="0.2">
      <c r="A121" t="str">
        <f t="shared" si="45"/>
        <v>CNMI</v>
      </c>
      <c r="B121" t="str">
        <f t="shared" si="46"/>
        <v>GUG</v>
      </c>
      <c r="C121" t="str">
        <f t="shared" si="47"/>
        <v>2014</v>
      </c>
      <c r="D121" s="23" t="s">
        <v>50</v>
      </c>
      <c r="E121" s="24" t="s">
        <v>22</v>
      </c>
      <c r="F121" s="25">
        <v>62.168999999999997</v>
      </c>
      <c r="G121">
        <f t="shared" si="48"/>
        <v>5</v>
      </c>
      <c r="H121">
        <f t="shared" si="49"/>
        <v>9</v>
      </c>
      <c r="I121">
        <f t="shared" si="50"/>
        <v>13</v>
      </c>
      <c r="K121" t="str">
        <f t="shared" si="51"/>
        <v>NWHI_PHR_2017</v>
      </c>
      <c r="L121">
        <f t="shared" si="52"/>
        <v>2.6562836609999998</v>
      </c>
      <c r="M121">
        <f t="shared" si="53"/>
        <v>5.5973191499999997</v>
      </c>
      <c r="N121">
        <f t="shared" si="54"/>
        <v>40.320625939999999</v>
      </c>
      <c r="O121">
        <f t="shared" si="55"/>
        <v>0</v>
      </c>
      <c r="P121">
        <f t="shared" si="56"/>
        <v>51.425771249999997</v>
      </c>
      <c r="R121">
        <f t="shared" si="57"/>
        <v>591</v>
      </c>
      <c r="S121">
        <f t="shared" si="58"/>
        <v>592</v>
      </c>
      <c r="T121">
        <f t="shared" si="59"/>
        <v>593</v>
      </c>
      <c r="U121">
        <f t="shared" si="60"/>
        <v>594</v>
      </c>
      <c r="V121">
        <f t="shared" si="61"/>
        <v>595</v>
      </c>
    </row>
    <row r="122" spans="1:22" x14ac:dyDescent="0.2">
      <c r="A122" t="str">
        <f t="shared" si="45"/>
        <v>CNMI</v>
      </c>
      <c r="B122" t="str">
        <f t="shared" si="46"/>
        <v>GUG</v>
      </c>
      <c r="C122" t="str">
        <f t="shared" si="47"/>
        <v>2014</v>
      </c>
      <c r="D122" s="23" t="s">
        <v>50</v>
      </c>
      <c r="E122" s="24" t="s">
        <v>23</v>
      </c>
      <c r="F122" s="25">
        <v>7.282</v>
      </c>
      <c r="G122">
        <f t="shared" si="48"/>
        <v>5</v>
      </c>
      <c r="H122">
        <f t="shared" si="49"/>
        <v>9</v>
      </c>
      <c r="I122">
        <f t="shared" si="50"/>
        <v>13</v>
      </c>
    </row>
    <row r="123" spans="1:22" x14ac:dyDescent="0.2">
      <c r="A123" t="str">
        <f t="shared" si="45"/>
        <v>CNMI</v>
      </c>
      <c r="B123" t="str">
        <f t="shared" si="46"/>
        <v>MAU</v>
      </c>
      <c r="C123" t="str">
        <f t="shared" si="47"/>
        <v>2014</v>
      </c>
      <c r="D123" s="23" t="s">
        <v>51</v>
      </c>
      <c r="E123" s="24" t="s">
        <v>19</v>
      </c>
      <c r="F123" s="25">
        <v>25.216999999999999</v>
      </c>
      <c r="G123">
        <f t="shared" si="48"/>
        <v>5</v>
      </c>
      <c r="H123">
        <f t="shared" si="49"/>
        <v>9</v>
      </c>
      <c r="I123">
        <f t="shared" si="50"/>
        <v>13</v>
      </c>
    </row>
    <row r="124" spans="1:22" x14ac:dyDescent="0.2">
      <c r="A124" t="str">
        <f t="shared" si="45"/>
        <v>CNMI</v>
      </c>
      <c r="B124" t="str">
        <f t="shared" si="46"/>
        <v>MAU</v>
      </c>
      <c r="C124" t="str">
        <f t="shared" si="47"/>
        <v>2014</v>
      </c>
      <c r="D124" s="23" t="s">
        <v>51</v>
      </c>
      <c r="E124" s="24" t="s">
        <v>20</v>
      </c>
      <c r="F124" s="25">
        <v>3.653</v>
      </c>
      <c r="G124">
        <f t="shared" si="48"/>
        <v>5</v>
      </c>
      <c r="H124">
        <f t="shared" si="49"/>
        <v>9</v>
      </c>
      <c r="I124">
        <f t="shared" si="50"/>
        <v>13</v>
      </c>
    </row>
    <row r="125" spans="1:22" x14ac:dyDescent="0.2">
      <c r="A125" t="str">
        <f t="shared" si="45"/>
        <v>CNMI</v>
      </c>
      <c r="B125" t="str">
        <f t="shared" si="46"/>
        <v>MAU</v>
      </c>
      <c r="C125" t="str">
        <f t="shared" si="47"/>
        <v>2014</v>
      </c>
      <c r="D125" s="23" t="s">
        <v>51</v>
      </c>
      <c r="E125" s="24" t="s">
        <v>21</v>
      </c>
      <c r="F125" s="25">
        <v>12.18</v>
      </c>
      <c r="G125">
        <f t="shared" si="48"/>
        <v>5</v>
      </c>
      <c r="H125">
        <f t="shared" si="49"/>
        <v>9</v>
      </c>
      <c r="I125">
        <f t="shared" si="50"/>
        <v>13</v>
      </c>
    </row>
    <row r="126" spans="1:22" x14ac:dyDescent="0.2">
      <c r="A126" t="str">
        <f t="shared" si="45"/>
        <v>CNMI</v>
      </c>
      <c r="B126" t="str">
        <f t="shared" si="46"/>
        <v>MAU</v>
      </c>
      <c r="C126" t="str">
        <f t="shared" si="47"/>
        <v>2014</v>
      </c>
      <c r="D126" s="23" t="s">
        <v>51</v>
      </c>
      <c r="E126" s="24" t="s">
        <v>22</v>
      </c>
      <c r="F126" s="25">
        <v>49.814</v>
      </c>
      <c r="G126">
        <f t="shared" si="48"/>
        <v>5</v>
      </c>
      <c r="H126">
        <f t="shared" si="49"/>
        <v>9</v>
      </c>
      <c r="I126">
        <f t="shared" si="50"/>
        <v>13</v>
      </c>
    </row>
    <row r="127" spans="1:22" x14ac:dyDescent="0.2">
      <c r="A127" t="str">
        <f t="shared" si="45"/>
        <v>CNMI</v>
      </c>
      <c r="B127" t="str">
        <f t="shared" si="46"/>
        <v>MAU</v>
      </c>
      <c r="C127" t="str">
        <f t="shared" si="47"/>
        <v>2014</v>
      </c>
      <c r="D127" s="23" t="s">
        <v>51</v>
      </c>
      <c r="E127" s="24" t="s">
        <v>23</v>
      </c>
      <c r="F127" s="25">
        <v>9.1349999999999998</v>
      </c>
      <c r="G127">
        <f t="shared" si="48"/>
        <v>5</v>
      </c>
      <c r="H127">
        <f t="shared" si="49"/>
        <v>9</v>
      </c>
      <c r="I127">
        <f t="shared" si="50"/>
        <v>13</v>
      </c>
    </row>
    <row r="128" spans="1:22" x14ac:dyDescent="0.2">
      <c r="A128" t="str">
        <f t="shared" si="45"/>
        <v>CNMI</v>
      </c>
      <c r="B128" t="str">
        <f t="shared" si="46"/>
        <v>PAG</v>
      </c>
      <c r="C128" t="str">
        <f t="shared" si="47"/>
        <v>2014</v>
      </c>
      <c r="D128" s="23" t="s">
        <v>52</v>
      </c>
      <c r="E128" s="24" t="s">
        <v>19</v>
      </c>
      <c r="F128" s="25">
        <v>10.775</v>
      </c>
      <c r="G128">
        <f t="shared" si="48"/>
        <v>5</v>
      </c>
      <c r="H128">
        <f t="shared" si="49"/>
        <v>9</v>
      </c>
      <c r="I128">
        <f t="shared" si="50"/>
        <v>13</v>
      </c>
    </row>
    <row r="129" spans="1:9" x14ac:dyDescent="0.2">
      <c r="A129" t="str">
        <f t="shared" si="45"/>
        <v>CNMI</v>
      </c>
      <c r="B129" t="str">
        <f t="shared" si="46"/>
        <v>PAG</v>
      </c>
      <c r="C129" t="str">
        <f t="shared" si="47"/>
        <v>2014</v>
      </c>
      <c r="D129" s="23" t="s">
        <v>52</v>
      </c>
      <c r="E129" s="24" t="s">
        <v>20</v>
      </c>
      <c r="F129" s="25">
        <v>2.2429999999999999</v>
      </c>
      <c r="G129">
        <f t="shared" si="48"/>
        <v>5</v>
      </c>
      <c r="H129">
        <f t="shared" si="49"/>
        <v>9</v>
      </c>
      <c r="I129">
        <f t="shared" si="50"/>
        <v>13</v>
      </c>
    </row>
    <row r="130" spans="1:9" x14ac:dyDescent="0.2">
      <c r="A130" t="str">
        <f t="shared" si="45"/>
        <v>CNMI</v>
      </c>
      <c r="B130" t="str">
        <f t="shared" si="46"/>
        <v>PAG</v>
      </c>
      <c r="C130" t="str">
        <f t="shared" si="47"/>
        <v>2014</v>
      </c>
      <c r="D130" s="23" t="s">
        <v>52</v>
      </c>
      <c r="E130" s="24" t="s">
        <v>21</v>
      </c>
      <c r="F130" s="25">
        <v>14.97</v>
      </c>
      <c r="G130">
        <f t="shared" si="48"/>
        <v>5</v>
      </c>
      <c r="H130">
        <f t="shared" si="49"/>
        <v>9</v>
      </c>
      <c r="I130">
        <f t="shared" si="50"/>
        <v>13</v>
      </c>
    </row>
    <row r="131" spans="1:9" x14ac:dyDescent="0.2">
      <c r="A131" t="str">
        <f t="shared" si="45"/>
        <v>CNMI</v>
      </c>
      <c r="B131" t="str">
        <f t="shared" si="46"/>
        <v>PAG</v>
      </c>
      <c r="C131" t="str">
        <f t="shared" si="47"/>
        <v>2014</v>
      </c>
      <c r="D131" s="23" t="s">
        <v>52</v>
      </c>
      <c r="E131" s="24" t="s">
        <v>22</v>
      </c>
      <c r="F131" s="25">
        <v>63.762</v>
      </c>
      <c r="G131">
        <f t="shared" si="48"/>
        <v>5</v>
      </c>
      <c r="H131">
        <f t="shared" si="49"/>
        <v>9</v>
      </c>
      <c r="I131">
        <f t="shared" si="50"/>
        <v>13</v>
      </c>
    </row>
    <row r="132" spans="1:9" x14ac:dyDescent="0.2">
      <c r="A132" t="str">
        <f t="shared" ref="A132:A195" si="62">LEFT(D132,G132-1)</f>
        <v>CNMI</v>
      </c>
      <c r="B132" t="str">
        <f t="shared" ref="B132:B195" si="63">MID(D132,G132+1,H132-G132-1)</f>
        <v>PAG</v>
      </c>
      <c r="C132" t="str">
        <f t="shared" ref="C132:C195" si="64">RIGHT(D132,(I132-H132))</f>
        <v>2014</v>
      </c>
      <c r="D132" s="23" t="s">
        <v>52</v>
      </c>
      <c r="E132" s="24" t="s">
        <v>23</v>
      </c>
      <c r="F132" s="25">
        <v>8.25</v>
      </c>
      <c r="G132">
        <f t="shared" ref="G132:G195" si="65">FIND("_",D132)</f>
        <v>5</v>
      </c>
      <c r="H132">
        <f t="shared" ref="H132:H195" si="66">FIND("_",D132,G132+1)</f>
        <v>9</v>
      </c>
      <c r="I132">
        <f t="shared" ref="I132:I195" si="67">LEN(D132)</f>
        <v>13</v>
      </c>
    </row>
    <row r="133" spans="1:9" x14ac:dyDescent="0.2">
      <c r="A133" t="str">
        <f t="shared" si="62"/>
        <v>CNMI</v>
      </c>
      <c r="B133" t="str">
        <f t="shared" si="63"/>
        <v>ROT</v>
      </c>
      <c r="C133" t="str">
        <f t="shared" si="64"/>
        <v>2014</v>
      </c>
      <c r="D133" s="23" t="s">
        <v>53</v>
      </c>
      <c r="E133" s="24" t="s">
        <v>19</v>
      </c>
      <c r="F133" s="25">
        <v>6.548</v>
      </c>
      <c r="G133">
        <f t="shared" si="65"/>
        <v>5</v>
      </c>
      <c r="H133">
        <f t="shared" si="66"/>
        <v>9</v>
      </c>
      <c r="I133">
        <f t="shared" si="67"/>
        <v>13</v>
      </c>
    </row>
    <row r="134" spans="1:9" x14ac:dyDescent="0.2">
      <c r="A134" t="str">
        <f t="shared" si="62"/>
        <v>CNMI</v>
      </c>
      <c r="B134" t="str">
        <f t="shared" si="63"/>
        <v>ROT</v>
      </c>
      <c r="C134" t="str">
        <f t="shared" si="64"/>
        <v>2014</v>
      </c>
      <c r="D134" s="23" t="s">
        <v>53</v>
      </c>
      <c r="E134" s="24" t="s">
        <v>20</v>
      </c>
      <c r="F134" s="25">
        <v>4.2869999999999999</v>
      </c>
      <c r="G134">
        <f t="shared" si="65"/>
        <v>5</v>
      </c>
      <c r="H134">
        <f t="shared" si="66"/>
        <v>9</v>
      </c>
      <c r="I134">
        <f t="shared" si="67"/>
        <v>13</v>
      </c>
    </row>
    <row r="135" spans="1:9" x14ac:dyDescent="0.2">
      <c r="A135" t="str">
        <f t="shared" si="62"/>
        <v>CNMI</v>
      </c>
      <c r="B135" t="str">
        <f t="shared" si="63"/>
        <v>ROT</v>
      </c>
      <c r="C135" t="str">
        <f t="shared" si="64"/>
        <v>2014</v>
      </c>
      <c r="D135" s="23" t="s">
        <v>53</v>
      </c>
      <c r="E135" s="24" t="s">
        <v>21</v>
      </c>
      <c r="F135" s="25">
        <v>9.2260000000000009</v>
      </c>
      <c r="G135">
        <f t="shared" si="65"/>
        <v>5</v>
      </c>
      <c r="H135">
        <f t="shared" si="66"/>
        <v>9</v>
      </c>
      <c r="I135">
        <f t="shared" si="67"/>
        <v>13</v>
      </c>
    </row>
    <row r="136" spans="1:9" x14ac:dyDescent="0.2">
      <c r="A136" t="str">
        <f t="shared" si="62"/>
        <v>CNMI</v>
      </c>
      <c r="B136" t="str">
        <f t="shared" si="63"/>
        <v>ROT</v>
      </c>
      <c r="C136" t="str">
        <f t="shared" si="64"/>
        <v>2014</v>
      </c>
      <c r="D136" s="23" t="s">
        <v>53</v>
      </c>
      <c r="E136" s="24" t="s">
        <v>22</v>
      </c>
      <c r="F136" s="25">
        <v>73.793999999999997</v>
      </c>
      <c r="G136">
        <f t="shared" si="65"/>
        <v>5</v>
      </c>
      <c r="H136">
        <f t="shared" si="66"/>
        <v>9</v>
      </c>
      <c r="I136">
        <f t="shared" si="67"/>
        <v>13</v>
      </c>
    </row>
    <row r="137" spans="1:9" x14ac:dyDescent="0.2">
      <c r="A137" t="str">
        <f t="shared" si="62"/>
        <v>CNMI</v>
      </c>
      <c r="B137" t="str">
        <f t="shared" si="63"/>
        <v>ROT</v>
      </c>
      <c r="C137" t="str">
        <f t="shared" si="64"/>
        <v>2014</v>
      </c>
      <c r="D137" s="23" t="s">
        <v>53</v>
      </c>
      <c r="E137" s="24" t="s">
        <v>23</v>
      </c>
      <c r="F137" s="25">
        <v>6.1449999999999996</v>
      </c>
      <c r="G137">
        <f t="shared" si="65"/>
        <v>5</v>
      </c>
      <c r="H137">
        <f t="shared" si="66"/>
        <v>9</v>
      </c>
      <c r="I137">
        <f t="shared" si="67"/>
        <v>13</v>
      </c>
    </row>
    <row r="138" spans="1:9" x14ac:dyDescent="0.2">
      <c r="A138" t="str">
        <f t="shared" si="62"/>
        <v>CNMI</v>
      </c>
      <c r="B138" t="str">
        <f t="shared" si="63"/>
        <v>SAI</v>
      </c>
      <c r="C138" t="str">
        <f t="shared" si="64"/>
        <v>2014</v>
      </c>
      <c r="D138" s="23" t="s">
        <v>54</v>
      </c>
      <c r="E138" s="24" t="s">
        <v>19</v>
      </c>
      <c r="F138" s="25">
        <v>15.86</v>
      </c>
      <c r="G138">
        <f t="shared" si="65"/>
        <v>5</v>
      </c>
      <c r="H138">
        <f t="shared" si="66"/>
        <v>9</v>
      </c>
      <c r="I138">
        <f t="shared" si="67"/>
        <v>13</v>
      </c>
    </row>
    <row r="139" spans="1:9" x14ac:dyDescent="0.2">
      <c r="A139" t="str">
        <f t="shared" si="62"/>
        <v>CNMI</v>
      </c>
      <c r="B139" t="str">
        <f t="shared" si="63"/>
        <v>SAI</v>
      </c>
      <c r="C139" t="str">
        <f t="shared" si="64"/>
        <v>2014</v>
      </c>
      <c r="D139" s="23" t="s">
        <v>54</v>
      </c>
      <c r="E139" s="24" t="s">
        <v>20</v>
      </c>
      <c r="F139" s="25">
        <v>4.0730000000000004</v>
      </c>
      <c r="G139">
        <f t="shared" si="65"/>
        <v>5</v>
      </c>
      <c r="H139">
        <f t="shared" si="66"/>
        <v>9</v>
      </c>
      <c r="I139">
        <f t="shared" si="67"/>
        <v>13</v>
      </c>
    </row>
    <row r="140" spans="1:9" x14ac:dyDescent="0.2">
      <c r="A140" t="str">
        <f t="shared" si="62"/>
        <v>CNMI</v>
      </c>
      <c r="B140" t="str">
        <f t="shared" si="63"/>
        <v>SAI</v>
      </c>
      <c r="C140" t="str">
        <f t="shared" si="64"/>
        <v>2014</v>
      </c>
      <c r="D140" s="23" t="s">
        <v>54</v>
      </c>
      <c r="E140" s="24" t="s">
        <v>21</v>
      </c>
      <c r="F140" s="25">
        <v>7.726</v>
      </c>
      <c r="G140">
        <f t="shared" si="65"/>
        <v>5</v>
      </c>
      <c r="H140">
        <f t="shared" si="66"/>
        <v>9</v>
      </c>
      <c r="I140">
        <f t="shared" si="67"/>
        <v>13</v>
      </c>
    </row>
    <row r="141" spans="1:9" x14ac:dyDescent="0.2">
      <c r="A141" t="str">
        <f t="shared" si="62"/>
        <v>CNMI</v>
      </c>
      <c r="B141" t="str">
        <f t="shared" si="63"/>
        <v>SAI</v>
      </c>
      <c r="C141" t="str">
        <f t="shared" si="64"/>
        <v>2014</v>
      </c>
      <c r="D141" s="23" t="s">
        <v>54</v>
      </c>
      <c r="E141" s="24" t="s">
        <v>22</v>
      </c>
      <c r="F141" s="25">
        <v>67.441999999999993</v>
      </c>
      <c r="G141">
        <f t="shared" si="65"/>
        <v>5</v>
      </c>
      <c r="H141">
        <f t="shared" si="66"/>
        <v>9</v>
      </c>
      <c r="I141">
        <f t="shared" si="67"/>
        <v>13</v>
      </c>
    </row>
    <row r="142" spans="1:9" x14ac:dyDescent="0.2">
      <c r="A142" t="str">
        <f t="shared" si="62"/>
        <v>CNMI</v>
      </c>
      <c r="B142" t="str">
        <f t="shared" si="63"/>
        <v>SAI</v>
      </c>
      <c r="C142" t="str">
        <f t="shared" si="64"/>
        <v>2014</v>
      </c>
      <c r="D142" s="23" t="s">
        <v>54</v>
      </c>
      <c r="E142" s="24" t="s">
        <v>23</v>
      </c>
      <c r="F142" s="25">
        <v>4.9000000000000004</v>
      </c>
      <c r="G142">
        <f t="shared" si="65"/>
        <v>5</v>
      </c>
      <c r="H142">
        <f t="shared" si="66"/>
        <v>9</v>
      </c>
      <c r="I142">
        <f t="shared" si="67"/>
        <v>13</v>
      </c>
    </row>
    <row r="143" spans="1:9" x14ac:dyDescent="0.2">
      <c r="A143" t="str">
        <f t="shared" si="62"/>
        <v>CNMI</v>
      </c>
      <c r="B143" t="str">
        <f t="shared" si="63"/>
        <v>SAR</v>
      </c>
      <c r="C143" t="str">
        <f t="shared" si="64"/>
        <v>2014</v>
      </c>
      <c r="D143" s="23" t="s">
        <v>55</v>
      </c>
      <c r="E143" s="24" t="s">
        <v>19</v>
      </c>
      <c r="F143" s="25">
        <v>6.976</v>
      </c>
      <c r="G143">
        <f t="shared" si="65"/>
        <v>5</v>
      </c>
      <c r="H143">
        <f t="shared" si="66"/>
        <v>9</v>
      </c>
      <c r="I143">
        <f t="shared" si="67"/>
        <v>13</v>
      </c>
    </row>
    <row r="144" spans="1:9" x14ac:dyDescent="0.2">
      <c r="A144" t="str">
        <f t="shared" si="62"/>
        <v>CNMI</v>
      </c>
      <c r="B144" t="str">
        <f t="shared" si="63"/>
        <v>SAR</v>
      </c>
      <c r="C144" t="str">
        <f t="shared" si="64"/>
        <v>2014</v>
      </c>
      <c r="D144" s="23" t="s">
        <v>55</v>
      </c>
      <c r="E144" s="24" t="s">
        <v>20</v>
      </c>
      <c r="F144" s="25">
        <v>2.4209999999999998</v>
      </c>
      <c r="G144">
        <f t="shared" si="65"/>
        <v>5</v>
      </c>
      <c r="H144">
        <f t="shared" si="66"/>
        <v>9</v>
      </c>
      <c r="I144">
        <f t="shared" si="67"/>
        <v>13</v>
      </c>
    </row>
    <row r="145" spans="1:9" x14ac:dyDescent="0.2">
      <c r="A145" t="str">
        <f t="shared" si="62"/>
        <v>CNMI</v>
      </c>
      <c r="B145" t="str">
        <f t="shared" si="63"/>
        <v>SAR</v>
      </c>
      <c r="C145" t="str">
        <f t="shared" si="64"/>
        <v>2014</v>
      </c>
      <c r="D145" s="23" t="s">
        <v>55</v>
      </c>
      <c r="E145" s="24" t="s">
        <v>21</v>
      </c>
      <c r="F145" s="25">
        <v>7.4560000000000004</v>
      </c>
      <c r="G145">
        <f t="shared" si="65"/>
        <v>5</v>
      </c>
      <c r="H145">
        <f t="shared" si="66"/>
        <v>9</v>
      </c>
      <c r="I145">
        <f t="shared" si="67"/>
        <v>13</v>
      </c>
    </row>
    <row r="146" spans="1:9" x14ac:dyDescent="0.2">
      <c r="A146" t="str">
        <f t="shared" si="62"/>
        <v>CNMI</v>
      </c>
      <c r="B146" t="str">
        <f t="shared" si="63"/>
        <v>SAR</v>
      </c>
      <c r="C146" t="str">
        <f t="shared" si="64"/>
        <v>2014</v>
      </c>
      <c r="D146" s="23" t="s">
        <v>55</v>
      </c>
      <c r="E146" s="24" t="s">
        <v>22</v>
      </c>
      <c r="F146" s="25">
        <v>71.295000000000002</v>
      </c>
      <c r="G146">
        <f t="shared" si="65"/>
        <v>5</v>
      </c>
      <c r="H146">
        <f t="shared" si="66"/>
        <v>9</v>
      </c>
      <c r="I146">
        <f t="shared" si="67"/>
        <v>13</v>
      </c>
    </row>
    <row r="147" spans="1:9" x14ac:dyDescent="0.2">
      <c r="A147" t="str">
        <f t="shared" si="62"/>
        <v>CNMI</v>
      </c>
      <c r="B147" t="str">
        <f t="shared" si="63"/>
        <v>SAR</v>
      </c>
      <c r="C147" t="str">
        <f t="shared" si="64"/>
        <v>2014</v>
      </c>
      <c r="D147" s="23" t="s">
        <v>55</v>
      </c>
      <c r="E147" s="24" t="s">
        <v>23</v>
      </c>
      <c r="F147" s="25">
        <v>11.852</v>
      </c>
      <c r="G147">
        <f t="shared" si="65"/>
        <v>5</v>
      </c>
      <c r="H147">
        <f t="shared" si="66"/>
        <v>9</v>
      </c>
      <c r="I147">
        <f t="shared" si="67"/>
        <v>13</v>
      </c>
    </row>
    <row r="148" spans="1:9" x14ac:dyDescent="0.2">
      <c r="A148" t="str">
        <f t="shared" si="62"/>
        <v>CNMI</v>
      </c>
      <c r="B148" t="str">
        <f t="shared" si="63"/>
        <v>TIN</v>
      </c>
      <c r="C148" t="str">
        <f t="shared" si="64"/>
        <v>2014</v>
      </c>
      <c r="D148" s="23" t="s">
        <v>56</v>
      </c>
      <c r="E148" s="24" t="s">
        <v>19</v>
      </c>
      <c r="F148" s="25">
        <v>12.583</v>
      </c>
      <c r="G148">
        <f t="shared" si="65"/>
        <v>5</v>
      </c>
      <c r="H148">
        <f t="shared" si="66"/>
        <v>9</v>
      </c>
      <c r="I148">
        <f t="shared" si="67"/>
        <v>13</v>
      </c>
    </row>
    <row r="149" spans="1:9" x14ac:dyDescent="0.2">
      <c r="A149" t="str">
        <f t="shared" si="62"/>
        <v>CNMI</v>
      </c>
      <c r="B149" t="str">
        <f t="shared" si="63"/>
        <v>TIN</v>
      </c>
      <c r="C149" t="str">
        <f t="shared" si="64"/>
        <v>2014</v>
      </c>
      <c r="D149" s="23" t="s">
        <v>56</v>
      </c>
      <c r="E149" s="24" t="s">
        <v>20</v>
      </c>
      <c r="F149" s="25">
        <v>2.3620000000000001</v>
      </c>
      <c r="G149">
        <f t="shared" si="65"/>
        <v>5</v>
      </c>
      <c r="H149">
        <f t="shared" si="66"/>
        <v>9</v>
      </c>
      <c r="I149">
        <f t="shared" si="67"/>
        <v>13</v>
      </c>
    </row>
    <row r="150" spans="1:9" x14ac:dyDescent="0.2">
      <c r="A150" t="str">
        <f t="shared" si="62"/>
        <v>CNMI</v>
      </c>
      <c r="B150" t="str">
        <f t="shared" si="63"/>
        <v>TIN</v>
      </c>
      <c r="C150" t="str">
        <f t="shared" si="64"/>
        <v>2014</v>
      </c>
      <c r="D150" s="23" t="s">
        <v>56</v>
      </c>
      <c r="E150" s="24" t="s">
        <v>21</v>
      </c>
      <c r="F150" s="25">
        <v>9.343</v>
      </c>
      <c r="G150">
        <f t="shared" si="65"/>
        <v>5</v>
      </c>
      <c r="H150">
        <f t="shared" si="66"/>
        <v>9</v>
      </c>
      <c r="I150">
        <f t="shared" si="67"/>
        <v>13</v>
      </c>
    </row>
    <row r="151" spans="1:9" x14ac:dyDescent="0.2">
      <c r="A151" t="str">
        <f t="shared" si="62"/>
        <v>CNMI</v>
      </c>
      <c r="B151" t="str">
        <f t="shared" si="63"/>
        <v>TIN</v>
      </c>
      <c r="C151" t="str">
        <f t="shared" si="64"/>
        <v>2014</v>
      </c>
      <c r="D151" s="23" t="s">
        <v>56</v>
      </c>
      <c r="E151" s="24" t="s">
        <v>22</v>
      </c>
      <c r="F151" s="25">
        <v>70.111999999999995</v>
      </c>
      <c r="G151">
        <f t="shared" si="65"/>
        <v>5</v>
      </c>
      <c r="H151">
        <f t="shared" si="66"/>
        <v>9</v>
      </c>
      <c r="I151">
        <f t="shared" si="67"/>
        <v>13</v>
      </c>
    </row>
    <row r="152" spans="1:9" x14ac:dyDescent="0.2">
      <c r="A152" t="str">
        <f t="shared" si="62"/>
        <v>CNMI</v>
      </c>
      <c r="B152" t="str">
        <f t="shared" si="63"/>
        <v>TIN</v>
      </c>
      <c r="C152" t="str">
        <f t="shared" si="64"/>
        <v>2014</v>
      </c>
      <c r="D152" s="23" t="s">
        <v>56</v>
      </c>
      <c r="E152" s="24" t="s">
        <v>23</v>
      </c>
      <c r="F152" s="25">
        <v>5.601</v>
      </c>
      <c r="G152">
        <f t="shared" si="65"/>
        <v>5</v>
      </c>
      <c r="H152">
        <f t="shared" si="66"/>
        <v>9</v>
      </c>
      <c r="I152">
        <f t="shared" si="67"/>
        <v>13</v>
      </c>
    </row>
    <row r="153" spans="1:9" x14ac:dyDescent="0.2">
      <c r="A153" t="str">
        <f t="shared" si="62"/>
        <v>PRIA</v>
      </c>
      <c r="B153" t="str">
        <f t="shared" si="63"/>
        <v>BAK</v>
      </c>
      <c r="C153" t="str">
        <f t="shared" si="64"/>
        <v>1415</v>
      </c>
      <c r="D153" s="23" t="s">
        <v>57</v>
      </c>
      <c r="E153" s="24" t="s">
        <v>19</v>
      </c>
      <c r="F153" s="25">
        <v>25.992999999999999</v>
      </c>
      <c r="G153">
        <f t="shared" si="65"/>
        <v>5</v>
      </c>
      <c r="H153">
        <f t="shared" si="66"/>
        <v>9</v>
      </c>
      <c r="I153">
        <f t="shared" si="67"/>
        <v>13</v>
      </c>
    </row>
    <row r="154" spans="1:9" x14ac:dyDescent="0.2">
      <c r="A154" t="str">
        <f t="shared" si="62"/>
        <v>PRIA</v>
      </c>
      <c r="B154" t="str">
        <f t="shared" si="63"/>
        <v>BAK</v>
      </c>
      <c r="C154" t="str">
        <f t="shared" si="64"/>
        <v>1415</v>
      </c>
      <c r="D154" s="23" t="s">
        <v>57</v>
      </c>
      <c r="E154" s="24" t="s">
        <v>20</v>
      </c>
      <c r="F154" s="25">
        <v>25.683</v>
      </c>
      <c r="G154">
        <f t="shared" si="65"/>
        <v>5</v>
      </c>
      <c r="H154">
        <f t="shared" si="66"/>
        <v>9</v>
      </c>
      <c r="I154">
        <f t="shared" si="67"/>
        <v>13</v>
      </c>
    </row>
    <row r="155" spans="1:9" x14ac:dyDescent="0.2">
      <c r="A155" t="str">
        <f t="shared" si="62"/>
        <v>PRIA</v>
      </c>
      <c r="B155" t="str">
        <f t="shared" si="63"/>
        <v>BAK</v>
      </c>
      <c r="C155" t="str">
        <f t="shared" si="64"/>
        <v>1415</v>
      </c>
      <c r="D155" s="23" t="s">
        <v>57</v>
      </c>
      <c r="E155" s="24" t="s">
        <v>21</v>
      </c>
      <c r="F155" s="25">
        <v>15.635</v>
      </c>
      <c r="G155">
        <f t="shared" si="65"/>
        <v>5</v>
      </c>
      <c r="H155">
        <f t="shared" si="66"/>
        <v>9</v>
      </c>
      <c r="I155">
        <f t="shared" si="67"/>
        <v>13</v>
      </c>
    </row>
    <row r="156" spans="1:9" x14ac:dyDescent="0.2">
      <c r="A156" t="str">
        <f t="shared" si="62"/>
        <v>PRIA</v>
      </c>
      <c r="B156" t="str">
        <f t="shared" si="63"/>
        <v>BAK</v>
      </c>
      <c r="C156" t="str">
        <f t="shared" si="64"/>
        <v>1415</v>
      </c>
      <c r="D156" s="23" t="s">
        <v>57</v>
      </c>
      <c r="E156" s="24" t="s">
        <v>22</v>
      </c>
      <c r="F156" s="25">
        <v>24.533999999999999</v>
      </c>
      <c r="G156">
        <f t="shared" si="65"/>
        <v>5</v>
      </c>
      <c r="H156">
        <f t="shared" si="66"/>
        <v>9</v>
      </c>
      <c r="I156">
        <f t="shared" si="67"/>
        <v>13</v>
      </c>
    </row>
    <row r="157" spans="1:9" x14ac:dyDescent="0.2">
      <c r="A157" t="str">
        <f t="shared" si="62"/>
        <v>PRIA</v>
      </c>
      <c r="B157" t="str">
        <f t="shared" si="63"/>
        <v>BAK</v>
      </c>
      <c r="C157" t="str">
        <f t="shared" si="64"/>
        <v>1415</v>
      </c>
      <c r="D157" s="23" t="s">
        <v>57</v>
      </c>
      <c r="E157" s="24" t="s">
        <v>23</v>
      </c>
      <c r="F157" s="25">
        <v>8.1539999999999999</v>
      </c>
      <c r="G157">
        <f t="shared" si="65"/>
        <v>5</v>
      </c>
      <c r="H157">
        <f t="shared" si="66"/>
        <v>9</v>
      </c>
      <c r="I157">
        <f t="shared" si="67"/>
        <v>13</v>
      </c>
    </row>
    <row r="158" spans="1:9" x14ac:dyDescent="0.2">
      <c r="A158" t="str">
        <f t="shared" si="62"/>
        <v>PRIA</v>
      </c>
      <c r="B158" t="str">
        <f t="shared" si="63"/>
        <v>HOW</v>
      </c>
      <c r="C158" t="str">
        <f t="shared" si="64"/>
        <v>1415</v>
      </c>
      <c r="D158" s="23" t="s">
        <v>58</v>
      </c>
      <c r="E158" s="24" t="s">
        <v>19</v>
      </c>
      <c r="F158" s="25">
        <v>23.704000000000001</v>
      </c>
      <c r="G158">
        <f t="shared" si="65"/>
        <v>5</v>
      </c>
      <c r="H158">
        <f t="shared" si="66"/>
        <v>9</v>
      </c>
      <c r="I158">
        <f t="shared" si="67"/>
        <v>13</v>
      </c>
    </row>
    <row r="159" spans="1:9" x14ac:dyDescent="0.2">
      <c r="A159" t="str">
        <f t="shared" si="62"/>
        <v>PRIA</v>
      </c>
      <c r="B159" t="str">
        <f t="shared" si="63"/>
        <v>HOW</v>
      </c>
      <c r="C159" t="str">
        <f t="shared" si="64"/>
        <v>1415</v>
      </c>
      <c r="D159" s="23" t="s">
        <v>58</v>
      </c>
      <c r="E159" s="24" t="s">
        <v>20</v>
      </c>
      <c r="F159" s="25">
        <v>28.14</v>
      </c>
      <c r="G159">
        <f t="shared" si="65"/>
        <v>5</v>
      </c>
      <c r="H159">
        <f t="shared" si="66"/>
        <v>9</v>
      </c>
      <c r="I159">
        <f t="shared" si="67"/>
        <v>13</v>
      </c>
    </row>
    <row r="160" spans="1:9" x14ac:dyDescent="0.2">
      <c r="A160" t="str">
        <f t="shared" si="62"/>
        <v>PRIA</v>
      </c>
      <c r="B160" t="str">
        <f t="shared" si="63"/>
        <v>HOW</v>
      </c>
      <c r="C160" t="str">
        <f t="shared" si="64"/>
        <v>1415</v>
      </c>
      <c r="D160" s="23" t="s">
        <v>58</v>
      </c>
      <c r="E160" s="24" t="s">
        <v>21</v>
      </c>
      <c r="F160" s="25">
        <v>14.826000000000001</v>
      </c>
      <c r="G160">
        <f t="shared" si="65"/>
        <v>5</v>
      </c>
      <c r="H160">
        <f t="shared" si="66"/>
        <v>9</v>
      </c>
      <c r="I160">
        <f t="shared" si="67"/>
        <v>13</v>
      </c>
    </row>
    <row r="161" spans="1:9" x14ac:dyDescent="0.2">
      <c r="A161" t="str">
        <f t="shared" si="62"/>
        <v>PRIA</v>
      </c>
      <c r="B161" t="str">
        <f t="shared" si="63"/>
        <v>HOW</v>
      </c>
      <c r="C161" t="str">
        <f t="shared" si="64"/>
        <v>1415</v>
      </c>
      <c r="D161" s="23" t="s">
        <v>58</v>
      </c>
      <c r="E161" s="24" t="s">
        <v>22</v>
      </c>
      <c r="F161" s="25">
        <v>24.456</v>
      </c>
      <c r="G161">
        <f t="shared" si="65"/>
        <v>5</v>
      </c>
      <c r="H161">
        <f t="shared" si="66"/>
        <v>9</v>
      </c>
      <c r="I161">
        <f t="shared" si="67"/>
        <v>13</v>
      </c>
    </row>
    <row r="162" spans="1:9" x14ac:dyDescent="0.2">
      <c r="A162" t="str">
        <f t="shared" si="62"/>
        <v>PRIA</v>
      </c>
      <c r="B162" t="str">
        <f t="shared" si="63"/>
        <v>HOW</v>
      </c>
      <c r="C162" t="str">
        <f t="shared" si="64"/>
        <v>1415</v>
      </c>
      <c r="D162" s="23" t="s">
        <v>58</v>
      </c>
      <c r="E162" s="24" t="s">
        <v>23</v>
      </c>
      <c r="F162" s="25">
        <v>8.8740000000000006</v>
      </c>
      <c r="G162">
        <f t="shared" si="65"/>
        <v>5</v>
      </c>
      <c r="H162">
        <f t="shared" si="66"/>
        <v>9</v>
      </c>
      <c r="I162">
        <f t="shared" si="67"/>
        <v>13</v>
      </c>
    </row>
    <row r="163" spans="1:9" x14ac:dyDescent="0.2">
      <c r="A163" t="str">
        <f t="shared" si="62"/>
        <v>PRIA</v>
      </c>
      <c r="B163" t="str">
        <f t="shared" si="63"/>
        <v>JAR</v>
      </c>
      <c r="C163" t="str">
        <f t="shared" si="64"/>
        <v>1415</v>
      </c>
      <c r="D163" s="23" t="s">
        <v>59</v>
      </c>
      <c r="E163" s="24" t="s">
        <v>19</v>
      </c>
      <c r="F163" s="25">
        <v>16.745999999999999</v>
      </c>
      <c r="G163">
        <f t="shared" si="65"/>
        <v>5</v>
      </c>
      <c r="H163">
        <f t="shared" si="66"/>
        <v>9</v>
      </c>
      <c r="I163">
        <f t="shared" si="67"/>
        <v>13</v>
      </c>
    </row>
    <row r="164" spans="1:9" x14ac:dyDescent="0.2">
      <c r="A164" t="str">
        <f t="shared" si="62"/>
        <v>PRIA</v>
      </c>
      <c r="B164" t="str">
        <f t="shared" si="63"/>
        <v>JAR</v>
      </c>
      <c r="C164" t="str">
        <f t="shared" si="64"/>
        <v>1415</v>
      </c>
      <c r="D164" s="23" t="s">
        <v>59</v>
      </c>
      <c r="E164" s="24" t="s">
        <v>20</v>
      </c>
      <c r="F164" s="25">
        <v>26.07</v>
      </c>
      <c r="G164">
        <f t="shared" si="65"/>
        <v>5</v>
      </c>
      <c r="H164">
        <f t="shared" si="66"/>
        <v>9</v>
      </c>
      <c r="I164">
        <f t="shared" si="67"/>
        <v>13</v>
      </c>
    </row>
    <row r="165" spans="1:9" x14ac:dyDescent="0.2">
      <c r="A165" t="str">
        <f t="shared" si="62"/>
        <v>PRIA</v>
      </c>
      <c r="B165" t="str">
        <f t="shared" si="63"/>
        <v>JAR</v>
      </c>
      <c r="C165" t="str">
        <f t="shared" si="64"/>
        <v>1415</v>
      </c>
      <c r="D165" s="23" t="s">
        <v>59</v>
      </c>
      <c r="E165" s="24" t="s">
        <v>21</v>
      </c>
      <c r="F165" s="25">
        <v>24.931000000000001</v>
      </c>
      <c r="G165">
        <f t="shared" si="65"/>
        <v>5</v>
      </c>
      <c r="H165">
        <f t="shared" si="66"/>
        <v>9</v>
      </c>
      <c r="I165">
        <f t="shared" si="67"/>
        <v>13</v>
      </c>
    </row>
    <row r="166" spans="1:9" x14ac:dyDescent="0.2">
      <c r="A166" t="str">
        <f t="shared" si="62"/>
        <v>PRIA</v>
      </c>
      <c r="B166" t="str">
        <f t="shared" si="63"/>
        <v>JAR</v>
      </c>
      <c r="C166" t="str">
        <f t="shared" si="64"/>
        <v>1415</v>
      </c>
      <c r="D166" s="23" t="s">
        <v>59</v>
      </c>
      <c r="E166" s="24" t="s">
        <v>22</v>
      </c>
      <c r="F166" s="25">
        <v>26.492000000000001</v>
      </c>
      <c r="G166">
        <f t="shared" si="65"/>
        <v>5</v>
      </c>
      <c r="H166">
        <f t="shared" si="66"/>
        <v>9</v>
      </c>
      <c r="I166">
        <f t="shared" si="67"/>
        <v>13</v>
      </c>
    </row>
    <row r="167" spans="1:9" x14ac:dyDescent="0.2">
      <c r="A167" t="str">
        <f t="shared" si="62"/>
        <v>PRIA</v>
      </c>
      <c r="B167" t="str">
        <f t="shared" si="63"/>
        <v>JAR</v>
      </c>
      <c r="C167" t="str">
        <f t="shared" si="64"/>
        <v>1415</v>
      </c>
      <c r="D167" s="23" t="s">
        <v>59</v>
      </c>
      <c r="E167" s="24" t="s">
        <v>23</v>
      </c>
      <c r="F167" s="25">
        <v>5.7619999999999996</v>
      </c>
      <c r="G167">
        <f t="shared" si="65"/>
        <v>5</v>
      </c>
      <c r="H167">
        <f t="shared" si="66"/>
        <v>9</v>
      </c>
      <c r="I167">
        <f t="shared" si="67"/>
        <v>13</v>
      </c>
    </row>
    <row r="168" spans="1:9" x14ac:dyDescent="0.2">
      <c r="A168" t="str">
        <f t="shared" si="62"/>
        <v>PRIA</v>
      </c>
      <c r="B168" t="str">
        <f t="shared" si="63"/>
        <v>JOHFRF</v>
      </c>
      <c r="C168" t="str">
        <f t="shared" si="64"/>
        <v>1415</v>
      </c>
      <c r="D168" s="23" t="s">
        <v>60</v>
      </c>
      <c r="E168" s="24" t="s">
        <v>19</v>
      </c>
      <c r="F168" s="25">
        <v>5.226</v>
      </c>
      <c r="G168">
        <f t="shared" si="65"/>
        <v>5</v>
      </c>
      <c r="H168">
        <f t="shared" si="66"/>
        <v>12</v>
      </c>
      <c r="I168">
        <f t="shared" si="67"/>
        <v>16</v>
      </c>
    </row>
    <row r="169" spans="1:9" x14ac:dyDescent="0.2">
      <c r="A169" t="str">
        <f t="shared" si="62"/>
        <v>PRIA</v>
      </c>
      <c r="B169" t="str">
        <f t="shared" si="63"/>
        <v>JOHFRF</v>
      </c>
      <c r="C169" t="str">
        <f t="shared" si="64"/>
        <v>1415</v>
      </c>
      <c r="D169" s="23" t="s">
        <v>60</v>
      </c>
      <c r="E169" s="24" t="s">
        <v>20</v>
      </c>
      <c r="F169" s="25">
        <v>21.771000000000001</v>
      </c>
      <c r="G169">
        <f t="shared" si="65"/>
        <v>5</v>
      </c>
      <c r="H169">
        <f t="shared" si="66"/>
        <v>12</v>
      </c>
      <c r="I169">
        <f t="shared" si="67"/>
        <v>16</v>
      </c>
    </row>
    <row r="170" spans="1:9" x14ac:dyDescent="0.2">
      <c r="A170" t="str">
        <f t="shared" si="62"/>
        <v>PRIA</v>
      </c>
      <c r="B170" t="str">
        <f t="shared" si="63"/>
        <v>JOHFRF</v>
      </c>
      <c r="C170" t="str">
        <f t="shared" si="64"/>
        <v>1415</v>
      </c>
      <c r="D170" s="23" t="s">
        <v>60</v>
      </c>
      <c r="E170" s="24" t="s">
        <v>21</v>
      </c>
      <c r="F170" s="25">
        <v>10.522</v>
      </c>
      <c r="G170">
        <f t="shared" si="65"/>
        <v>5</v>
      </c>
      <c r="H170">
        <f t="shared" si="66"/>
        <v>12</v>
      </c>
      <c r="I170">
        <f t="shared" si="67"/>
        <v>16</v>
      </c>
    </row>
    <row r="171" spans="1:9" x14ac:dyDescent="0.2">
      <c r="A171" t="str">
        <f t="shared" si="62"/>
        <v>PRIA</v>
      </c>
      <c r="B171" t="str">
        <f t="shared" si="63"/>
        <v>JOHFRF</v>
      </c>
      <c r="C171" t="str">
        <f t="shared" si="64"/>
        <v>1415</v>
      </c>
      <c r="D171" s="23" t="s">
        <v>60</v>
      </c>
      <c r="E171" s="24" t="s">
        <v>22</v>
      </c>
      <c r="F171" s="25">
        <v>54.344999999999999</v>
      </c>
      <c r="G171">
        <f t="shared" si="65"/>
        <v>5</v>
      </c>
      <c r="H171">
        <f t="shared" si="66"/>
        <v>12</v>
      </c>
      <c r="I171">
        <f t="shared" si="67"/>
        <v>16</v>
      </c>
    </row>
    <row r="172" spans="1:9" x14ac:dyDescent="0.2">
      <c r="A172" t="str">
        <f t="shared" si="62"/>
        <v>PRIA</v>
      </c>
      <c r="B172" t="str">
        <f t="shared" si="63"/>
        <v>JOHFRF</v>
      </c>
      <c r="C172" t="str">
        <f t="shared" si="64"/>
        <v>1415</v>
      </c>
      <c r="D172" s="23" t="s">
        <v>60</v>
      </c>
      <c r="E172" s="24" t="s">
        <v>23</v>
      </c>
      <c r="F172" s="25">
        <v>8.1349999999999998</v>
      </c>
      <c r="G172">
        <f t="shared" si="65"/>
        <v>5</v>
      </c>
      <c r="H172">
        <f t="shared" si="66"/>
        <v>12</v>
      </c>
      <c r="I172">
        <f t="shared" si="67"/>
        <v>16</v>
      </c>
    </row>
    <row r="173" spans="1:9" x14ac:dyDescent="0.2">
      <c r="A173" t="str">
        <f t="shared" si="62"/>
        <v>PRIA</v>
      </c>
      <c r="B173" t="str">
        <f t="shared" si="63"/>
        <v>KINFRF</v>
      </c>
      <c r="C173" t="str">
        <f t="shared" si="64"/>
        <v>1415</v>
      </c>
      <c r="D173" s="23" t="s">
        <v>61</v>
      </c>
      <c r="E173" s="24" t="s">
        <v>19</v>
      </c>
      <c r="F173" s="25">
        <v>34.896999999999998</v>
      </c>
      <c r="G173">
        <f t="shared" si="65"/>
        <v>5</v>
      </c>
      <c r="H173">
        <f t="shared" si="66"/>
        <v>12</v>
      </c>
      <c r="I173">
        <f t="shared" si="67"/>
        <v>16</v>
      </c>
    </row>
    <row r="174" spans="1:9" x14ac:dyDescent="0.2">
      <c r="A174" t="str">
        <f t="shared" si="62"/>
        <v>PRIA</v>
      </c>
      <c r="B174" t="str">
        <f t="shared" si="63"/>
        <v>KINFRF</v>
      </c>
      <c r="C174" t="str">
        <f t="shared" si="64"/>
        <v>1415</v>
      </c>
      <c r="D174" s="23" t="s">
        <v>61</v>
      </c>
      <c r="E174" s="24" t="s">
        <v>20</v>
      </c>
      <c r="F174" s="25">
        <v>12.925000000000001</v>
      </c>
      <c r="G174">
        <f t="shared" si="65"/>
        <v>5</v>
      </c>
      <c r="H174">
        <f t="shared" si="66"/>
        <v>12</v>
      </c>
      <c r="I174">
        <f t="shared" si="67"/>
        <v>16</v>
      </c>
    </row>
    <row r="175" spans="1:9" x14ac:dyDescent="0.2">
      <c r="A175" t="str">
        <f t="shared" si="62"/>
        <v>PRIA</v>
      </c>
      <c r="B175" t="str">
        <f t="shared" si="63"/>
        <v>KINFRF</v>
      </c>
      <c r="C175" t="str">
        <f t="shared" si="64"/>
        <v>1415</v>
      </c>
      <c r="D175" s="23" t="s">
        <v>61</v>
      </c>
      <c r="E175" s="24" t="s">
        <v>21</v>
      </c>
      <c r="F175" s="25">
        <v>9.0890000000000004</v>
      </c>
      <c r="G175">
        <f t="shared" si="65"/>
        <v>5</v>
      </c>
      <c r="H175">
        <f t="shared" si="66"/>
        <v>12</v>
      </c>
      <c r="I175">
        <f t="shared" si="67"/>
        <v>16</v>
      </c>
    </row>
    <row r="176" spans="1:9" x14ac:dyDescent="0.2">
      <c r="A176" t="str">
        <f t="shared" si="62"/>
        <v>PRIA</v>
      </c>
      <c r="B176" t="str">
        <f t="shared" si="63"/>
        <v>KINFRF</v>
      </c>
      <c r="C176" t="str">
        <f t="shared" si="64"/>
        <v>1415</v>
      </c>
      <c r="D176" s="23" t="s">
        <v>61</v>
      </c>
      <c r="E176" s="24" t="s">
        <v>22</v>
      </c>
      <c r="F176" s="25">
        <v>24.776</v>
      </c>
      <c r="G176">
        <f t="shared" si="65"/>
        <v>5</v>
      </c>
      <c r="H176">
        <f t="shared" si="66"/>
        <v>12</v>
      </c>
      <c r="I176">
        <f t="shared" si="67"/>
        <v>16</v>
      </c>
    </row>
    <row r="177" spans="1:9" x14ac:dyDescent="0.2">
      <c r="A177" t="str">
        <f t="shared" si="62"/>
        <v>PRIA</v>
      </c>
      <c r="B177" t="str">
        <f t="shared" si="63"/>
        <v>KINFRF</v>
      </c>
      <c r="C177" t="str">
        <f t="shared" si="64"/>
        <v>1415</v>
      </c>
      <c r="D177" s="23" t="s">
        <v>61</v>
      </c>
      <c r="E177" s="24" t="s">
        <v>23</v>
      </c>
      <c r="F177" s="25">
        <v>18.434000000000001</v>
      </c>
      <c r="G177">
        <f t="shared" si="65"/>
        <v>5</v>
      </c>
      <c r="H177">
        <f t="shared" si="66"/>
        <v>12</v>
      </c>
      <c r="I177">
        <f t="shared" si="67"/>
        <v>16</v>
      </c>
    </row>
    <row r="178" spans="1:9" x14ac:dyDescent="0.2">
      <c r="A178" t="str">
        <f t="shared" si="62"/>
        <v>PRIA</v>
      </c>
      <c r="B178" t="str">
        <f t="shared" si="63"/>
        <v>PAL</v>
      </c>
      <c r="C178" t="str">
        <f t="shared" si="64"/>
        <v>1415</v>
      </c>
      <c r="D178" s="23" t="s">
        <v>62</v>
      </c>
      <c r="E178" s="24" t="s">
        <v>19</v>
      </c>
      <c r="F178" s="25">
        <v>28.437999999999999</v>
      </c>
      <c r="G178">
        <f t="shared" si="65"/>
        <v>5</v>
      </c>
      <c r="H178">
        <f t="shared" si="66"/>
        <v>9</v>
      </c>
      <c r="I178">
        <f t="shared" si="67"/>
        <v>13</v>
      </c>
    </row>
    <row r="179" spans="1:9" x14ac:dyDescent="0.2">
      <c r="A179" t="str">
        <f t="shared" si="62"/>
        <v>PRIA</v>
      </c>
      <c r="B179" t="str">
        <f t="shared" si="63"/>
        <v>PAL</v>
      </c>
      <c r="C179" t="str">
        <f t="shared" si="64"/>
        <v>1415</v>
      </c>
      <c r="D179" s="23" t="s">
        <v>62</v>
      </c>
      <c r="E179" s="24" t="s">
        <v>20</v>
      </c>
      <c r="F179" s="25">
        <v>18.866</v>
      </c>
      <c r="G179">
        <f t="shared" si="65"/>
        <v>5</v>
      </c>
      <c r="H179">
        <f t="shared" si="66"/>
        <v>9</v>
      </c>
      <c r="I179">
        <f t="shared" si="67"/>
        <v>13</v>
      </c>
    </row>
    <row r="180" spans="1:9" x14ac:dyDescent="0.2">
      <c r="A180" t="str">
        <f t="shared" si="62"/>
        <v>PRIA</v>
      </c>
      <c r="B180" t="str">
        <f t="shared" si="63"/>
        <v>PAL</v>
      </c>
      <c r="C180" t="str">
        <f t="shared" si="64"/>
        <v>1415</v>
      </c>
      <c r="D180" s="23" t="s">
        <v>62</v>
      </c>
      <c r="E180" s="24" t="s">
        <v>21</v>
      </c>
      <c r="F180" s="25">
        <v>12.877000000000001</v>
      </c>
      <c r="G180">
        <f t="shared" si="65"/>
        <v>5</v>
      </c>
      <c r="H180">
        <f t="shared" si="66"/>
        <v>9</v>
      </c>
      <c r="I180">
        <f t="shared" si="67"/>
        <v>13</v>
      </c>
    </row>
    <row r="181" spans="1:9" x14ac:dyDescent="0.2">
      <c r="A181" t="str">
        <f t="shared" si="62"/>
        <v>PRIA</v>
      </c>
      <c r="B181" t="str">
        <f t="shared" si="63"/>
        <v>PAL</v>
      </c>
      <c r="C181" t="str">
        <f t="shared" si="64"/>
        <v>1415</v>
      </c>
      <c r="D181" s="23" t="s">
        <v>62</v>
      </c>
      <c r="E181" s="24" t="s">
        <v>22</v>
      </c>
      <c r="F181" s="25">
        <v>24.43</v>
      </c>
      <c r="G181">
        <f t="shared" si="65"/>
        <v>5</v>
      </c>
      <c r="H181">
        <f t="shared" si="66"/>
        <v>9</v>
      </c>
      <c r="I181">
        <f t="shared" si="67"/>
        <v>13</v>
      </c>
    </row>
    <row r="182" spans="1:9" x14ac:dyDescent="0.2">
      <c r="A182" t="str">
        <f t="shared" si="62"/>
        <v>PRIA</v>
      </c>
      <c r="B182" t="str">
        <f t="shared" si="63"/>
        <v>PAL</v>
      </c>
      <c r="C182" t="str">
        <f t="shared" si="64"/>
        <v>1415</v>
      </c>
      <c r="D182" s="23" t="s">
        <v>62</v>
      </c>
      <c r="E182" s="24" t="s">
        <v>23</v>
      </c>
      <c r="F182" s="25">
        <v>15.388999999999999</v>
      </c>
      <c r="G182">
        <f t="shared" si="65"/>
        <v>5</v>
      </c>
      <c r="H182">
        <f t="shared" si="66"/>
        <v>9</v>
      </c>
      <c r="I182">
        <f t="shared" si="67"/>
        <v>13</v>
      </c>
    </row>
    <row r="183" spans="1:9" x14ac:dyDescent="0.2">
      <c r="A183" t="str">
        <f t="shared" si="62"/>
        <v>PRIA</v>
      </c>
      <c r="B183" t="str">
        <f t="shared" si="63"/>
        <v>WAK</v>
      </c>
      <c r="C183" t="str">
        <f t="shared" si="64"/>
        <v>1415</v>
      </c>
      <c r="D183" s="23" t="s">
        <v>63</v>
      </c>
      <c r="E183" s="24" t="s">
        <v>19</v>
      </c>
      <c r="F183" s="25">
        <v>20.484999999999999</v>
      </c>
      <c r="G183">
        <f t="shared" si="65"/>
        <v>5</v>
      </c>
      <c r="H183">
        <f t="shared" si="66"/>
        <v>9</v>
      </c>
      <c r="I183">
        <f t="shared" si="67"/>
        <v>13</v>
      </c>
    </row>
    <row r="184" spans="1:9" x14ac:dyDescent="0.2">
      <c r="A184" t="str">
        <f t="shared" si="62"/>
        <v>PRIA</v>
      </c>
      <c r="B184" t="str">
        <f t="shared" si="63"/>
        <v>WAK</v>
      </c>
      <c r="C184" t="str">
        <f t="shared" si="64"/>
        <v>1415</v>
      </c>
      <c r="D184" s="23" t="s">
        <v>63</v>
      </c>
      <c r="E184" s="24" t="s">
        <v>20</v>
      </c>
      <c r="F184" s="25">
        <v>9.8480000000000008</v>
      </c>
      <c r="G184">
        <f t="shared" si="65"/>
        <v>5</v>
      </c>
      <c r="H184">
        <f t="shared" si="66"/>
        <v>9</v>
      </c>
      <c r="I184">
        <f t="shared" si="67"/>
        <v>13</v>
      </c>
    </row>
    <row r="185" spans="1:9" x14ac:dyDescent="0.2">
      <c r="A185" t="str">
        <f t="shared" si="62"/>
        <v>PRIA</v>
      </c>
      <c r="B185" t="str">
        <f t="shared" si="63"/>
        <v>WAK</v>
      </c>
      <c r="C185" t="str">
        <f t="shared" si="64"/>
        <v>1415</v>
      </c>
      <c r="D185" s="23" t="s">
        <v>63</v>
      </c>
      <c r="E185" s="24" t="s">
        <v>21</v>
      </c>
      <c r="F185" s="25">
        <v>13.863</v>
      </c>
      <c r="G185">
        <f t="shared" si="65"/>
        <v>5</v>
      </c>
      <c r="H185">
        <f t="shared" si="66"/>
        <v>9</v>
      </c>
      <c r="I185">
        <f t="shared" si="67"/>
        <v>13</v>
      </c>
    </row>
    <row r="186" spans="1:9" x14ac:dyDescent="0.2">
      <c r="A186" t="str">
        <f t="shared" si="62"/>
        <v>PRIA</v>
      </c>
      <c r="B186" t="str">
        <f t="shared" si="63"/>
        <v>WAK</v>
      </c>
      <c r="C186" t="str">
        <f t="shared" si="64"/>
        <v>1415</v>
      </c>
      <c r="D186" s="23" t="s">
        <v>63</v>
      </c>
      <c r="E186" s="24" t="s">
        <v>22</v>
      </c>
      <c r="F186" s="25">
        <v>52.524000000000001</v>
      </c>
      <c r="G186">
        <f t="shared" si="65"/>
        <v>5</v>
      </c>
      <c r="H186">
        <f t="shared" si="66"/>
        <v>9</v>
      </c>
      <c r="I186">
        <f t="shared" si="67"/>
        <v>13</v>
      </c>
    </row>
    <row r="187" spans="1:9" x14ac:dyDescent="0.2">
      <c r="A187" t="str">
        <f t="shared" si="62"/>
        <v>PRIA</v>
      </c>
      <c r="B187" t="str">
        <f t="shared" si="63"/>
        <v>WAK</v>
      </c>
      <c r="C187" t="str">
        <f t="shared" si="64"/>
        <v>1415</v>
      </c>
      <c r="D187" s="23" t="s">
        <v>63</v>
      </c>
      <c r="E187" s="24" t="s">
        <v>23</v>
      </c>
      <c r="F187" s="25">
        <v>3.2810000000000001</v>
      </c>
      <c r="G187">
        <f t="shared" si="65"/>
        <v>5</v>
      </c>
      <c r="H187">
        <f t="shared" si="66"/>
        <v>9</v>
      </c>
      <c r="I187">
        <f t="shared" si="67"/>
        <v>13</v>
      </c>
    </row>
    <row r="188" spans="1:9" x14ac:dyDescent="0.2">
      <c r="A188" t="str">
        <f t="shared" si="62"/>
        <v>PRIA</v>
      </c>
      <c r="B188" t="str">
        <f t="shared" si="63"/>
        <v>JAR</v>
      </c>
      <c r="C188" t="str">
        <f t="shared" si="64"/>
        <v>2016</v>
      </c>
      <c r="D188" s="23" t="s">
        <v>64</v>
      </c>
      <c r="E188" s="24" t="s">
        <v>19</v>
      </c>
      <c r="F188" s="25">
        <v>0.28399999999999997</v>
      </c>
      <c r="G188">
        <f t="shared" si="65"/>
        <v>5</v>
      </c>
      <c r="H188">
        <f t="shared" si="66"/>
        <v>9</v>
      </c>
      <c r="I188">
        <f t="shared" si="67"/>
        <v>13</v>
      </c>
    </row>
    <row r="189" spans="1:9" x14ac:dyDescent="0.2">
      <c r="A189" t="str">
        <f t="shared" si="62"/>
        <v>PRIA</v>
      </c>
      <c r="B189" t="str">
        <f t="shared" si="63"/>
        <v>JAR</v>
      </c>
      <c r="C189" t="str">
        <f t="shared" si="64"/>
        <v>2016</v>
      </c>
      <c r="D189" s="23" t="s">
        <v>64</v>
      </c>
      <c r="E189" s="24" t="s">
        <v>20</v>
      </c>
      <c r="F189" s="25">
        <v>17.902999999999999</v>
      </c>
      <c r="G189">
        <f t="shared" si="65"/>
        <v>5</v>
      </c>
      <c r="H189">
        <f t="shared" si="66"/>
        <v>9</v>
      </c>
      <c r="I189">
        <f t="shared" si="67"/>
        <v>13</v>
      </c>
    </row>
    <row r="190" spans="1:9" x14ac:dyDescent="0.2">
      <c r="A190" t="str">
        <f t="shared" si="62"/>
        <v>PRIA</v>
      </c>
      <c r="B190" t="str">
        <f t="shared" si="63"/>
        <v>JAR</v>
      </c>
      <c r="C190" t="str">
        <f t="shared" si="64"/>
        <v>2016</v>
      </c>
      <c r="D190" s="23" t="s">
        <v>64</v>
      </c>
      <c r="E190" s="24" t="s">
        <v>21</v>
      </c>
      <c r="F190" s="25">
        <v>55.354999999999997</v>
      </c>
      <c r="G190">
        <f t="shared" si="65"/>
        <v>5</v>
      </c>
      <c r="H190">
        <f t="shared" si="66"/>
        <v>9</v>
      </c>
      <c r="I190">
        <f t="shared" si="67"/>
        <v>13</v>
      </c>
    </row>
    <row r="191" spans="1:9" x14ac:dyDescent="0.2">
      <c r="A191" t="str">
        <f t="shared" si="62"/>
        <v>PRIA</v>
      </c>
      <c r="B191" t="str">
        <f t="shared" si="63"/>
        <v>JAR</v>
      </c>
      <c r="C191" t="str">
        <f t="shared" si="64"/>
        <v>2016</v>
      </c>
      <c r="D191" s="23" t="s">
        <v>64</v>
      </c>
      <c r="E191" s="24" t="s">
        <v>22</v>
      </c>
      <c r="F191" s="25">
        <v>24.248000000000001</v>
      </c>
      <c r="G191">
        <f t="shared" si="65"/>
        <v>5</v>
      </c>
      <c r="H191">
        <f t="shared" si="66"/>
        <v>9</v>
      </c>
      <c r="I191">
        <f t="shared" si="67"/>
        <v>13</v>
      </c>
    </row>
    <row r="192" spans="1:9" x14ac:dyDescent="0.2">
      <c r="A192" t="str">
        <f t="shared" si="62"/>
        <v>PRIA</v>
      </c>
      <c r="B192" t="str">
        <f t="shared" si="63"/>
        <v>JAR</v>
      </c>
      <c r="C192" t="str">
        <f t="shared" si="64"/>
        <v>2016</v>
      </c>
      <c r="D192" s="23" t="s">
        <v>64</v>
      </c>
      <c r="E192" s="24" t="s">
        <v>23</v>
      </c>
      <c r="F192" s="25">
        <v>2.2090000000000001</v>
      </c>
      <c r="G192">
        <f t="shared" si="65"/>
        <v>5</v>
      </c>
      <c r="H192">
        <f t="shared" si="66"/>
        <v>9</v>
      </c>
      <c r="I192">
        <f t="shared" si="67"/>
        <v>13</v>
      </c>
    </row>
    <row r="193" spans="1:9" x14ac:dyDescent="0.2">
      <c r="A193" t="str">
        <f t="shared" si="62"/>
        <v>MHI</v>
      </c>
      <c r="B193" t="str">
        <f t="shared" si="63"/>
        <v>HAW</v>
      </c>
      <c r="C193" t="str">
        <f t="shared" si="64"/>
        <v>2013</v>
      </c>
      <c r="D193" s="23" t="s">
        <v>65</v>
      </c>
      <c r="E193" s="24" t="s">
        <v>19</v>
      </c>
      <c r="F193" s="25">
        <v>20.797000000000001</v>
      </c>
      <c r="G193">
        <f t="shared" si="65"/>
        <v>4</v>
      </c>
      <c r="H193">
        <f t="shared" si="66"/>
        <v>8</v>
      </c>
      <c r="I193">
        <f t="shared" si="67"/>
        <v>12</v>
      </c>
    </row>
    <row r="194" spans="1:9" x14ac:dyDescent="0.2">
      <c r="A194" t="str">
        <f t="shared" si="62"/>
        <v>MHI</v>
      </c>
      <c r="B194" t="str">
        <f t="shared" si="63"/>
        <v>HAW</v>
      </c>
      <c r="C194" t="str">
        <f t="shared" si="64"/>
        <v>2013</v>
      </c>
      <c r="D194" s="23" t="s">
        <v>65</v>
      </c>
      <c r="E194" s="24" t="s">
        <v>20</v>
      </c>
      <c r="F194" s="25">
        <v>8.202</v>
      </c>
      <c r="G194">
        <f t="shared" si="65"/>
        <v>4</v>
      </c>
      <c r="H194">
        <f t="shared" si="66"/>
        <v>8</v>
      </c>
      <c r="I194">
        <f t="shared" si="67"/>
        <v>12</v>
      </c>
    </row>
    <row r="195" spans="1:9" x14ac:dyDescent="0.2">
      <c r="A195" t="str">
        <f t="shared" si="62"/>
        <v>MHI</v>
      </c>
      <c r="B195" t="str">
        <f t="shared" si="63"/>
        <v>HAW</v>
      </c>
      <c r="C195" t="str">
        <f t="shared" si="64"/>
        <v>2013</v>
      </c>
      <c r="D195" s="23" t="s">
        <v>65</v>
      </c>
      <c r="E195" s="24" t="s">
        <v>21</v>
      </c>
      <c r="F195" s="25">
        <v>2.6720000000000002</v>
      </c>
      <c r="G195">
        <f t="shared" si="65"/>
        <v>4</v>
      </c>
      <c r="H195">
        <f t="shared" si="66"/>
        <v>8</v>
      </c>
      <c r="I195">
        <f t="shared" si="67"/>
        <v>12</v>
      </c>
    </row>
    <row r="196" spans="1:9" x14ac:dyDescent="0.2">
      <c r="A196" t="str">
        <f t="shared" ref="A196:A259" si="68">LEFT(D196,G196-1)</f>
        <v>MHI</v>
      </c>
      <c r="B196" t="str">
        <f t="shared" ref="B196:B259" si="69">MID(D196,G196+1,H196-G196-1)</f>
        <v>HAW</v>
      </c>
      <c r="C196" t="str">
        <f t="shared" ref="C196:C259" si="70">RIGHT(D196,(I196-H196))</f>
        <v>2013</v>
      </c>
      <c r="D196" s="23" t="s">
        <v>65</v>
      </c>
      <c r="E196" s="24" t="s">
        <v>22</v>
      </c>
      <c r="F196" s="25">
        <v>62.008000000000003</v>
      </c>
      <c r="G196">
        <f t="shared" ref="G196:G259" si="71">FIND("_",D196)</f>
        <v>4</v>
      </c>
      <c r="H196">
        <f t="shared" ref="H196:H259" si="72">FIND("_",D196,G196+1)</f>
        <v>8</v>
      </c>
      <c r="I196">
        <f t="shared" ref="I196:I259" si="73">LEN(D196)</f>
        <v>12</v>
      </c>
    </row>
    <row r="197" spans="1:9" x14ac:dyDescent="0.2">
      <c r="A197" t="str">
        <f t="shared" si="68"/>
        <v>MHI</v>
      </c>
      <c r="B197" t="str">
        <f t="shared" si="69"/>
        <v>HAW</v>
      </c>
      <c r="C197" t="str">
        <f t="shared" si="70"/>
        <v>2013</v>
      </c>
      <c r="D197" s="23" t="s">
        <v>65</v>
      </c>
      <c r="E197" s="24" t="s">
        <v>23</v>
      </c>
      <c r="F197" s="25">
        <v>6.3209999999999997</v>
      </c>
      <c r="G197">
        <f t="shared" si="71"/>
        <v>4</v>
      </c>
      <c r="H197">
        <f t="shared" si="72"/>
        <v>8</v>
      </c>
      <c r="I197">
        <f t="shared" si="73"/>
        <v>12</v>
      </c>
    </row>
    <row r="198" spans="1:9" x14ac:dyDescent="0.2">
      <c r="A198" t="str">
        <f t="shared" si="68"/>
        <v>MHI</v>
      </c>
      <c r="B198" t="str">
        <f t="shared" si="69"/>
        <v>KAU</v>
      </c>
      <c r="C198" t="str">
        <f t="shared" si="70"/>
        <v>2013</v>
      </c>
      <c r="D198" s="23" t="s">
        <v>66</v>
      </c>
      <c r="E198" s="24" t="s">
        <v>19</v>
      </c>
      <c r="F198" s="25">
        <v>4.8899999999999997</v>
      </c>
      <c r="G198">
        <f t="shared" si="71"/>
        <v>4</v>
      </c>
      <c r="H198">
        <f t="shared" si="72"/>
        <v>8</v>
      </c>
      <c r="I198">
        <f t="shared" si="73"/>
        <v>12</v>
      </c>
    </row>
    <row r="199" spans="1:9" x14ac:dyDescent="0.2">
      <c r="A199" t="str">
        <f t="shared" si="68"/>
        <v>MHI</v>
      </c>
      <c r="B199" t="str">
        <f t="shared" si="69"/>
        <v>KAU</v>
      </c>
      <c r="C199" t="str">
        <f t="shared" si="70"/>
        <v>2013</v>
      </c>
      <c r="D199" s="23" t="s">
        <v>66</v>
      </c>
      <c r="E199" s="24" t="s">
        <v>20</v>
      </c>
      <c r="F199" s="25">
        <v>1.92</v>
      </c>
      <c r="G199">
        <f t="shared" si="71"/>
        <v>4</v>
      </c>
      <c r="H199">
        <f t="shared" si="72"/>
        <v>8</v>
      </c>
      <c r="I199">
        <f t="shared" si="73"/>
        <v>12</v>
      </c>
    </row>
    <row r="200" spans="1:9" x14ac:dyDescent="0.2">
      <c r="A200" t="str">
        <f t="shared" si="68"/>
        <v>MHI</v>
      </c>
      <c r="B200" t="str">
        <f t="shared" si="69"/>
        <v>KAU</v>
      </c>
      <c r="C200" t="str">
        <f t="shared" si="70"/>
        <v>2013</v>
      </c>
      <c r="D200" s="23" t="s">
        <v>66</v>
      </c>
      <c r="E200" s="24" t="s">
        <v>21</v>
      </c>
      <c r="F200" s="25">
        <v>2.0030000000000001</v>
      </c>
      <c r="G200">
        <f t="shared" si="71"/>
        <v>4</v>
      </c>
      <c r="H200">
        <f t="shared" si="72"/>
        <v>8</v>
      </c>
      <c r="I200">
        <f t="shared" si="73"/>
        <v>12</v>
      </c>
    </row>
    <row r="201" spans="1:9" x14ac:dyDescent="0.2">
      <c r="A201" t="str">
        <f t="shared" si="68"/>
        <v>MHI</v>
      </c>
      <c r="B201" t="str">
        <f t="shared" si="69"/>
        <v>KAU</v>
      </c>
      <c r="C201" t="str">
        <f t="shared" si="70"/>
        <v>2013</v>
      </c>
      <c r="D201" s="23" t="s">
        <v>66</v>
      </c>
      <c r="E201" s="24" t="s">
        <v>22</v>
      </c>
      <c r="F201" s="25">
        <v>85.593000000000004</v>
      </c>
      <c r="G201">
        <f t="shared" si="71"/>
        <v>4</v>
      </c>
      <c r="H201">
        <f t="shared" si="72"/>
        <v>8</v>
      </c>
      <c r="I201">
        <f t="shared" si="73"/>
        <v>12</v>
      </c>
    </row>
    <row r="202" spans="1:9" x14ac:dyDescent="0.2">
      <c r="A202" t="str">
        <f t="shared" si="68"/>
        <v>MHI</v>
      </c>
      <c r="B202" t="str">
        <f t="shared" si="69"/>
        <v>KAU</v>
      </c>
      <c r="C202" t="str">
        <f t="shared" si="70"/>
        <v>2013</v>
      </c>
      <c r="D202" s="23" t="s">
        <v>66</v>
      </c>
      <c r="E202" s="24" t="s">
        <v>23</v>
      </c>
      <c r="F202" s="25">
        <v>5.5940000000000003</v>
      </c>
      <c r="G202">
        <f t="shared" si="71"/>
        <v>4</v>
      </c>
      <c r="H202">
        <f t="shared" si="72"/>
        <v>8</v>
      </c>
      <c r="I202">
        <f t="shared" si="73"/>
        <v>12</v>
      </c>
    </row>
    <row r="203" spans="1:9" x14ac:dyDescent="0.2">
      <c r="A203" t="str">
        <f t="shared" si="68"/>
        <v>MHI</v>
      </c>
      <c r="B203" t="str">
        <f t="shared" si="69"/>
        <v>LAN</v>
      </c>
      <c r="C203" t="str">
        <f t="shared" si="70"/>
        <v>2013</v>
      </c>
      <c r="D203" s="23" t="s">
        <v>67</v>
      </c>
      <c r="E203" s="24" t="s">
        <v>19</v>
      </c>
      <c r="F203" s="25">
        <v>15.648</v>
      </c>
      <c r="G203">
        <f t="shared" si="71"/>
        <v>4</v>
      </c>
      <c r="H203">
        <f t="shared" si="72"/>
        <v>8</v>
      </c>
      <c r="I203">
        <f t="shared" si="73"/>
        <v>12</v>
      </c>
    </row>
    <row r="204" spans="1:9" x14ac:dyDescent="0.2">
      <c r="A204" t="str">
        <f t="shared" si="68"/>
        <v>MHI</v>
      </c>
      <c r="B204" t="str">
        <f t="shared" si="69"/>
        <v>LAN</v>
      </c>
      <c r="C204" t="str">
        <f t="shared" si="70"/>
        <v>2013</v>
      </c>
      <c r="D204" s="23" t="s">
        <v>67</v>
      </c>
      <c r="E204" s="24" t="s">
        <v>20</v>
      </c>
      <c r="F204" s="25">
        <v>1.889</v>
      </c>
      <c r="G204">
        <f t="shared" si="71"/>
        <v>4</v>
      </c>
      <c r="H204">
        <f t="shared" si="72"/>
        <v>8</v>
      </c>
      <c r="I204">
        <f t="shared" si="73"/>
        <v>12</v>
      </c>
    </row>
    <row r="205" spans="1:9" x14ac:dyDescent="0.2">
      <c r="A205" t="str">
        <f t="shared" si="68"/>
        <v>MHI</v>
      </c>
      <c r="B205" t="str">
        <f t="shared" si="69"/>
        <v>LAN</v>
      </c>
      <c r="C205" t="str">
        <f t="shared" si="70"/>
        <v>2013</v>
      </c>
      <c r="D205" s="23" t="s">
        <v>67</v>
      </c>
      <c r="E205" s="24" t="s">
        <v>21</v>
      </c>
      <c r="F205" s="25">
        <v>8.141</v>
      </c>
      <c r="G205">
        <f t="shared" si="71"/>
        <v>4</v>
      </c>
      <c r="H205">
        <f t="shared" si="72"/>
        <v>8</v>
      </c>
      <c r="I205">
        <f t="shared" si="73"/>
        <v>12</v>
      </c>
    </row>
    <row r="206" spans="1:9" x14ac:dyDescent="0.2">
      <c r="A206" t="str">
        <f t="shared" si="68"/>
        <v>MHI</v>
      </c>
      <c r="B206" t="str">
        <f t="shared" si="69"/>
        <v>LAN</v>
      </c>
      <c r="C206" t="str">
        <f t="shared" si="70"/>
        <v>2013</v>
      </c>
      <c r="D206" s="23" t="s">
        <v>67</v>
      </c>
      <c r="E206" s="24" t="s">
        <v>22</v>
      </c>
      <c r="F206" s="25">
        <v>64.981999999999999</v>
      </c>
      <c r="G206">
        <f t="shared" si="71"/>
        <v>4</v>
      </c>
      <c r="H206">
        <f t="shared" si="72"/>
        <v>8</v>
      </c>
      <c r="I206">
        <f t="shared" si="73"/>
        <v>12</v>
      </c>
    </row>
    <row r="207" spans="1:9" x14ac:dyDescent="0.2">
      <c r="A207" t="str">
        <f t="shared" si="68"/>
        <v>MHI</v>
      </c>
      <c r="B207" t="str">
        <f t="shared" si="69"/>
        <v>LAN</v>
      </c>
      <c r="C207" t="str">
        <f t="shared" si="70"/>
        <v>2013</v>
      </c>
      <c r="D207" s="23" t="s">
        <v>67</v>
      </c>
      <c r="E207" s="24" t="s">
        <v>23</v>
      </c>
      <c r="F207" s="25">
        <v>9.34</v>
      </c>
      <c r="G207">
        <f t="shared" si="71"/>
        <v>4</v>
      </c>
      <c r="H207">
        <f t="shared" si="72"/>
        <v>8</v>
      </c>
      <c r="I207">
        <f t="shared" si="73"/>
        <v>12</v>
      </c>
    </row>
    <row r="208" spans="1:9" x14ac:dyDescent="0.2">
      <c r="A208" t="str">
        <f t="shared" si="68"/>
        <v>MHI</v>
      </c>
      <c r="B208" t="str">
        <f t="shared" si="69"/>
        <v>MAI</v>
      </c>
      <c r="C208" t="str">
        <f t="shared" si="70"/>
        <v>2013</v>
      </c>
      <c r="D208" s="23" t="s">
        <v>68</v>
      </c>
      <c r="E208" s="24" t="s">
        <v>19</v>
      </c>
      <c r="F208" s="25">
        <v>18.416</v>
      </c>
      <c r="G208">
        <f t="shared" si="71"/>
        <v>4</v>
      </c>
      <c r="H208">
        <f t="shared" si="72"/>
        <v>8</v>
      </c>
      <c r="I208">
        <f t="shared" si="73"/>
        <v>12</v>
      </c>
    </row>
    <row r="209" spans="1:9" x14ac:dyDescent="0.2">
      <c r="A209" t="str">
        <f t="shared" si="68"/>
        <v>MHI</v>
      </c>
      <c r="B209" t="str">
        <f t="shared" si="69"/>
        <v>MAI</v>
      </c>
      <c r="C209" t="str">
        <f t="shared" si="70"/>
        <v>2013</v>
      </c>
      <c r="D209" s="23" t="s">
        <v>68</v>
      </c>
      <c r="E209" s="24" t="s">
        <v>20</v>
      </c>
      <c r="F209" s="25">
        <v>2.0110000000000001</v>
      </c>
      <c r="G209">
        <f t="shared" si="71"/>
        <v>4</v>
      </c>
      <c r="H209">
        <f t="shared" si="72"/>
        <v>8</v>
      </c>
      <c r="I209">
        <f t="shared" si="73"/>
        <v>12</v>
      </c>
    </row>
    <row r="210" spans="1:9" x14ac:dyDescent="0.2">
      <c r="A210" t="str">
        <f t="shared" si="68"/>
        <v>MHI</v>
      </c>
      <c r="B210" t="str">
        <f t="shared" si="69"/>
        <v>MAI</v>
      </c>
      <c r="C210" t="str">
        <f t="shared" si="70"/>
        <v>2013</v>
      </c>
      <c r="D210" s="23" t="s">
        <v>68</v>
      </c>
      <c r="E210" s="24" t="s">
        <v>21</v>
      </c>
      <c r="F210" s="25">
        <v>4.2859999999999996</v>
      </c>
      <c r="G210">
        <f t="shared" si="71"/>
        <v>4</v>
      </c>
      <c r="H210">
        <f t="shared" si="72"/>
        <v>8</v>
      </c>
      <c r="I210">
        <f t="shared" si="73"/>
        <v>12</v>
      </c>
    </row>
    <row r="211" spans="1:9" x14ac:dyDescent="0.2">
      <c r="A211" t="str">
        <f t="shared" si="68"/>
        <v>MHI</v>
      </c>
      <c r="B211" t="str">
        <f t="shared" si="69"/>
        <v>MAI</v>
      </c>
      <c r="C211" t="str">
        <f t="shared" si="70"/>
        <v>2013</v>
      </c>
      <c r="D211" s="23" t="s">
        <v>68</v>
      </c>
      <c r="E211" s="24" t="s">
        <v>22</v>
      </c>
      <c r="F211" s="25">
        <v>67.894999999999996</v>
      </c>
      <c r="G211">
        <f t="shared" si="71"/>
        <v>4</v>
      </c>
      <c r="H211">
        <f t="shared" si="72"/>
        <v>8</v>
      </c>
      <c r="I211">
        <f t="shared" si="73"/>
        <v>12</v>
      </c>
    </row>
    <row r="212" spans="1:9" x14ac:dyDescent="0.2">
      <c r="A212" t="str">
        <f t="shared" si="68"/>
        <v>MHI</v>
      </c>
      <c r="B212" t="str">
        <f t="shared" si="69"/>
        <v>MAI</v>
      </c>
      <c r="C212" t="str">
        <f t="shared" si="70"/>
        <v>2013</v>
      </c>
      <c r="D212" s="23" t="s">
        <v>68</v>
      </c>
      <c r="E212" s="24" t="s">
        <v>23</v>
      </c>
      <c r="F212" s="25">
        <v>7.3920000000000003</v>
      </c>
      <c r="G212">
        <f t="shared" si="71"/>
        <v>4</v>
      </c>
      <c r="H212">
        <f t="shared" si="72"/>
        <v>8</v>
      </c>
      <c r="I212">
        <f t="shared" si="73"/>
        <v>12</v>
      </c>
    </row>
    <row r="213" spans="1:9" x14ac:dyDescent="0.2">
      <c r="A213" t="str">
        <f t="shared" si="68"/>
        <v>MHI</v>
      </c>
      <c r="B213" t="str">
        <f t="shared" si="69"/>
        <v>MOL</v>
      </c>
      <c r="C213" t="str">
        <f t="shared" si="70"/>
        <v>2013</v>
      </c>
      <c r="D213" s="23" t="s">
        <v>69</v>
      </c>
      <c r="E213" s="24" t="s">
        <v>19</v>
      </c>
      <c r="F213" s="25">
        <v>16.276</v>
      </c>
      <c r="G213">
        <f t="shared" si="71"/>
        <v>4</v>
      </c>
      <c r="H213">
        <f t="shared" si="72"/>
        <v>8</v>
      </c>
      <c r="I213">
        <f t="shared" si="73"/>
        <v>12</v>
      </c>
    </row>
    <row r="214" spans="1:9" x14ac:dyDescent="0.2">
      <c r="A214" t="str">
        <f t="shared" si="68"/>
        <v>MHI</v>
      </c>
      <c r="B214" t="str">
        <f t="shared" si="69"/>
        <v>MOL</v>
      </c>
      <c r="C214" t="str">
        <f t="shared" si="70"/>
        <v>2013</v>
      </c>
      <c r="D214" s="23" t="s">
        <v>69</v>
      </c>
      <c r="E214" s="24" t="s">
        <v>20</v>
      </c>
      <c r="F214" s="25">
        <v>1.4990000000000001</v>
      </c>
      <c r="G214">
        <f t="shared" si="71"/>
        <v>4</v>
      </c>
      <c r="H214">
        <f t="shared" si="72"/>
        <v>8</v>
      </c>
      <c r="I214">
        <f t="shared" si="73"/>
        <v>12</v>
      </c>
    </row>
    <row r="215" spans="1:9" x14ac:dyDescent="0.2">
      <c r="A215" t="str">
        <f t="shared" si="68"/>
        <v>MHI</v>
      </c>
      <c r="B215" t="str">
        <f t="shared" si="69"/>
        <v>MOL</v>
      </c>
      <c r="C215" t="str">
        <f t="shared" si="70"/>
        <v>2013</v>
      </c>
      <c r="D215" s="23" t="s">
        <v>69</v>
      </c>
      <c r="E215" s="24" t="s">
        <v>21</v>
      </c>
      <c r="F215" s="25">
        <v>3.3359999999999999</v>
      </c>
      <c r="G215">
        <f t="shared" si="71"/>
        <v>4</v>
      </c>
      <c r="H215">
        <f t="shared" si="72"/>
        <v>8</v>
      </c>
      <c r="I215">
        <f t="shared" si="73"/>
        <v>12</v>
      </c>
    </row>
    <row r="216" spans="1:9" x14ac:dyDescent="0.2">
      <c r="A216" t="str">
        <f t="shared" si="68"/>
        <v>MHI</v>
      </c>
      <c r="B216" t="str">
        <f t="shared" si="69"/>
        <v>MOL</v>
      </c>
      <c r="C216" t="str">
        <f t="shared" si="70"/>
        <v>2013</v>
      </c>
      <c r="D216" s="23" t="s">
        <v>69</v>
      </c>
      <c r="E216" s="24" t="s">
        <v>22</v>
      </c>
      <c r="F216" s="25">
        <v>69.144000000000005</v>
      </c>
      <c r="G216">
        <f t="shared" si="71"/>
        <v>4</v>
      </c>
      <c r="H216">
        <f t="shared" si="72"/>
        <v>8</v>
      </c>
      <c r="I216">
        <f t="shared" si="73"/>
        <v>12</v>
      </c>
    </row>
    <row r="217" spans="1:9" x14ac:dyDescent="0.2">
      <c r="A217" t="str">
        <f t="shared" si="68"/>
        <v>MHI</v>
      </c>
      <c r="B217" t="str">
        <f t="shared" si="69"/>
        <v>MOL</v>
      </c>
      <c r="C217" t="str">
        <f t="shared" si="70"/>
        <v>2013</v>
      </c>
      <c r="D217" s="23" t="s">
        <v>69</v>
      </c>
      <c r="E217" s="24" t="s">
        <v>23</v>
      </c>
      <c r="F217" s="25">
        <v>9.7439999999999998</v>
      </c>
      <c r="G217">
        <f t="shared" si="71"/>
        <v>4</v>
      </c>
      <c r="H217">
        <f t="shared" si="72"/>
        <v>8</v>
      </c>
      <c r="I217">
        <f t="shared" si="73"/>
        <v>12</v>
      </c>
    </row>
    <row r="218" spans="1:9" x14ac:dyDescent="0.2">
      <c r="A218" t="str">
        <f t="shared" si="68"/>
        <v>MHI</v>
      </c>
      <c r="B218" t="str">
        <f t="shared" si="69"/>
        <v>NII</v>
      </c>
      <c r="C218" t="str">
        <f t="shared" si="70"/>
        <v>2013</v>
      </c>
      <c r="D218" s="23" t="s">
        <v>70</v>
      </c>
      <c r="E218" s="24" t="s">
        <v>19</v>
      </c>
      <c r="F218" s="25">
        <v>1.9450000000000001</v>
      </c>
      <c r="G218">
        <f t="shared" si="71"/>
        <v>4</v>
      </c>
      <c r="H218">
        <f t="shared" si="72"/>
        <v>8</v>
      </c>
      <c r="I218">
        <f t="shared" si="73"/>
        <v>12</v>
      </c>
    </row>
    <row r="219" spans="1:9" x14ac:dyDescent="0.2">
      <c r="A219" t="str">
        <f t="shared" si="68"/>
        <v>MHI</v>
      </c>
      <c r="B219" t="str">
        <f t="shared" si="69"/>
        <v>NII</v>
      </c>
      <c r="C219" t="str">
        <f t="shared" si="70"/>
        <v>2013</v>
      </c>
      <c r="D219" s="23" t="s">
        <v>70</v>
      </c>
      <c r="E219" s="24" t="s">
        <v>20</v>
      </c>
      <c r="F219" s="25">
        <v>2.5070000000000001</v>
      </c>
      <c r="G219">
        <f t="shared" si="71"/>
        <v>4</v>
      </c>
      <c r="H219">
        <f t="shared" si="72"/>
        <v>8</v>
      </c>
      <c r="I219">
        <f t="shared" si="73"/>
        <v>12</v>
      </c>
    </row>
    <row r="220" spans="1:9" x14ac:dyDescent="0.2">
      <c r="A220" t="str">
        <f t="shared" si="68"/>
        <v>MHI</v>
      </c>
      <c r="B220" t="str">
        <f t="shared" si="69"/>
        <v>NII</v>
      </c>
      <c r="C220" t="str">
        <f t="shared" si="70"/>
        <v>2013</v>
      </c>
      <c r="D220" s="23" t="s">
        <v>70</v>
      </c>
      <c r="E220" s="24" t="s">
        <v>21</v>
      </c>
      <c r="F220" s="25">
        <v>1.6739999999999999</v>
      </c>
      <c r="G220">
        <f t="shared" si="71"/>
        <v>4</v>
      </c>
      <c r="H220">
        <f t="shared" si="72"/>
        <v>8</v>
      </c>
      <c r="I220">
        <f t="shared" si="73"/>
        <v>12</v>
      </c>
    </row>
    <row r="221" spans="1:9" x14ac:dyDescent="0.2">
      <c r="A221" t="str">
        <f t="shared" si="68"/>
        <v>MHI</v>
      </c>
      <c r="B221" t="str">
        <f t="shared" si="69"/>
        <v>NII</v>
      </c>
      <c r="C221" t="str">
        <f t="shared" si="70"/>
        <v>2013</v>
      </c>
      <c r="D221" s="23" t="s">
        <v>70</v>
      </c>
      <c r="E221" s="24" t="s">
        <v>22</v>
      </c>
      <c r="F221" s="25">
        <v>89.888999999999996</v>
      </c>
      <c r="G221">
        <f t="shared" si="71"/>
        <v>4</v>
      </c>
      <c r="H221">
        <f t="shared" si="72"/>
        <v>8</v>
      </c>
      <c r="I221">
        <f t="shared" si="73"/>
        <v>12</v>
      </c>
    </row>
    <row r="222" spans="1:9" x14ac:dyDescent="0.2">
      <c r="A222" t="str">
        <f t="shared" si="68"/>
        <v>MHI</v>
      </c>
      <c r="B222" t="str">
        <f t="shared" si="69"/>
        <v>NII</v>
      </c>
      <c r="C222" t="str">
        <f t="shared" si="70"/>
        <v>2013</v>
      </c>
      <c r="D222" s="23" t="s">
        <v>70</v>
      </c>
      <c r="E222" s="24" t="s">
        <v>23</v>
      </c>
      <c r="F222" s="25">
        <v>3.984</v>
      </c>
      <c r="G222">
        <f t="shared" si="71"/>
        <v>4</v>
      </c>
      <c r="H222">
        <f t="shared" si="72"/>
        <v>8</v>
      </c>
      <c r="I222">
        <f t="shared" si="73"/>
        <v>12</v>
      </c>
    </row>
    <row r="223" spans="1:9" x14ac:dyDescent="0.2">
      <c r="A223" t="str">
        <f t="shared" si="68"/>
        <v>MHI</v>
      </c>
      <c r="B223" t="str">
        <f t="shared" si="69"/>
        <v>OAH</v>
      </c>
      <c r="C223" t="str">
        <f t="shared" si="70"/>
        <v>2013</v>
      </c>
      <c r="D223" s="23" t="s">
        <v>71</v>
      </c>
      <c r="E223" s="24" t="s">
        <v>19</v>
      </c>
      <c r="F223" s="25">
        <v>9.1679999999999993</v>
      </c>
      <c r="G223">
        <f t="shared" si="71"/>
        <v>4</v>
      </c>
      <c r="H223">
        <f t="shared" si="72"/>
        <v>8</v>
      </c>
      <c r="I223">
        <f t="shared" si="73"/>
        <v>12</v>
      </c>
    </row>
    <row r="224" spans="1:9" x14ac:dyDescent="0.2">
      <c r="A224" t="str">
        <f t="shared" si="68"/>
        <v>MHI</v>
      </c>
      <c r="B224" t="str">
        <f t="shared" si="69"/>
        <v>OAH</v>
      </c>
      <c r="C224" t="str">
        <f t="shared" si="70"/>
        <v>2013</v>
      </c>
      <c r="D224" s="23" t="s">
        <v>71</v>
      </c>
      <c r="E224" s="24" t="s">
        <v>20</v>
      </c>
      <c r="F224" s="25">
        <v>1.504</v>
      </c>
      <c r="G224">
        <f t="shared" si="71"/>
        <v>4</v>
      </c>
      <c r="H224">
        <f t="shared" si="72"/>
        <v>8</v>
      </c>
      <c r="I224">
        <f t="shared" si="73"/>
        <v>12</v>
      </c>
    </row>
    <row r="225" spans="1:9" x14ac:dyDescent="0.2">
      <c r="A225" t="str">
        <f t="shared" si="68"/>
        <v>MHI</v>
      </c>
      <c r="B225" t="str">
        <f t="shared" si="69"/>
        <v>OAH</v>
      </c>
      <c r="C225" t="str">
        <f t="shared" si="70"/>
        <v>2013</v>
      </c>
      <c r="D225" s="23" t="s">
        <v>71</v>
      </c>
      <c r="E225" s="24" t="s">
        <v>21</v>
      </c>
      <c r="F225" s="25">
        <v>7.8639999999999999</v>
      </c>
      <c r="G225">
        <f t="shared" si="71"/>
        <v>4</v>
      </c>
      <c r="H225">
        <f t="shared" si="72"/>
        <v>8</v>
      </c>
      <c r="I225">
        <f t="shared" si="73"/>
        <v>12</v>
      </c>
    </row>
    <row r="226" spans="1:9" x14ac:dyDescent="0.2">
      <c r="A226" t="str">
        <f t="shared" si="68"/>
        <v>MHI</v>
      </c>
      <c r="B226" t="str">
        <f t="shared" si="69"/>
        <v>OAH</v>
      </c>
      <c r="C226" t="str">
        <f t="shared" si="70"/>
        <v>2013</v>
      </c>
      <c r="D226" s="23" t="s">
        <v>71</v>
      </c>
      <c r="E226" s="24" t="s">
        <v>22</v>
      </c>
      <c r="F226" s="25">
        <v>73.540999999999997</v>
      </c>
      <c r="G226">
        <f t="shared" si="71"/>
        <v>4</v>
      </c>
      <c r="H226">
        <f t="shared" si="72"/>
        <v>8</v>
      </c>
      <c r="I226">
        <f t="shared" si="73"/>
        <v>12</v>
      </c>
    </row>
    <row r="227" spans="1:9" x14ac:dyDescent="0.2">
      <c r="A227" t="str">
        <f t="shared" si="68"/>
        <v>MHI</v>
      </c>
      <c r="B227" t="str">
        <f t="shared" si="69"/>
        <v>OAH</v>
      </c>
      <c r="C227" t="str">
        <f t="shared" si="70"/>
        <v>2013</v>
      </c>
      <c r="D227" s="23" t="s">
        <v>71</v>
      </c>
      <c r="E227" s="24" t="s">
        <v>23</v>
      </c>
      <c r="F227" s="25">
        <v>7.9219999999999997</v>
      </c>
      <c r="G227">
        <f t="shared" si="71"/>
        <v>4</v>
      </c>
      <c r="H227">
        <f t="shared" si="72"/>
        <v>8</v>
      </c>
      <c r="I227">
        <f t="shared" si="73"/>
        <v>12</v>
      </c>
    </row>
    <row r="228" spans="1:9" x14ac:dyDescent="0.2">
      <c r="A228" t="str">
        <f t="shared" si="68"/>
        <v>MHI</v>
      </c>
      <c r="B228" t="str">
        <f t="shared" si="69"/>
        <v>HAWCM</v>
      </c>
      <c r="C228" t="str">
        <f t="shared" si="70"/>
        <v>2013</v>
      </c>
      <c r="D228" s="23" t="s">
        <v>72</v>
      </c>
      <c r="E228" s="24" t="s">
        <v>19</v>
      </c>
      <c r="F228" s="25">
        <v>15.956</v>
      </c>
      <c r="G228">
        <f t="shared" si="71"/>
        <v>4</v>
      </c>
      <c r="H228">
        <f t="shared" si="72"/>
        <v>10</v>
      </c>
      <c r="I228">
        <f t="shared" si="73"/>
        <v>14</v>
      </c>
    </row>
    <row r="229" spans="1:9" x14ac:dyDescent="0.2">
      <c r="A229" t="str">
        <f t="shared" si="68"/>
        <v>MHI</v>
      </c>
      <c r="B229" t="str">
        <f t="shared" si="69"/>
        <v>HAWCM</v>
      </c>
      <c r="C229" t="str">
        <f t="shared" si="70"/>
        <v>2013</v>
      </c>
      <c r="D229" s="23" t="s">
        <v>72</v>
      </c>
      <c r="E229" s="24" t="s">
        <v>20</v>
      </c>
      <c r="F229" s="25">
        <v>7.76</v>
      </c>
      <c r="G229">
        <f t="shared" si="71"/>
        <v>4</v>
      </c>
      <c r="H229">
        <f t="shared" si="72"/>
        <v>10</v>
      </c>
      <c r="I229">
        <f t="shared" si="73"/>
        <v>14</v>
      </c>
    </row>
    <row r="230" spans="1:9" x14ac:dyDescent="0.2">
      <c r="A230" t="str">
        <f t="shared" si="68"/>
        <v>MHI</v>
      </c>
      <c r="B230" t="str">
        <f t="shared" si="69"/>
        <v>HAWCM</v>
      </c>
      <c r="C230" t="str">
        <f t="shared" si="70"/>
        <v>2013</v>
      </c>
      <c r="D230" s="23" t="s">
        <v>72</v>
      </c>
      <c r="E230" s="24" t="s">
        <v>21</v>
      </c>
      <c r="F230" s="25">
        <v>3.21</v>
      </c>
      <c r="G230">
        <f t="shared" si="71"/>
        <v>4</v>
      </c>
      <c r="H230">
        <f t="shared" si="72"/>
        <v>10</v>
      </c>
      <c r="I230">
        <f t="shared" si="73"/>
        <v>14</v>
      </c>
    </row>
    <row r="231" spans="1:9" x14ac:dyDescent="0.2">
      <c r="A231" t="str">
        <f t="shared" si="68"/>
        <v>MHI</v>
      </c>
      <c r="B231" t="str">
        <f t="shared" si="69"/>
        <v>HAWCM</v>
      </c>
      <c r="C231" t="str">
        <f t="shared" si="70"/>
        <v>2013</v>
      </c>
      <c r="D231" s="23" t="s">
        <v>72</v>
      </c>
      <c r="E231" s="24" t="s">
        <v>22</v>
      </c>
      <c r="F231" s="25">
        <v>67.194999999999993</v>
      </c>
      <c r="G231">
        <f t="shared" si="71"/>
        <v>4</v>
      </c>
      <c r="H231">
        <f t="shared" si="72"/>
        <v>10</v>
      </c>
      <c r="I231">
        <f t="shared" si="73"/>
        <v>14</v>
      </c>
    </row>
    <row r="232" spans="1:9" x14ac:dyDescent="0.2">
      <c r="A232" t="str">
        <f t="shared" si="68"/>
        <v>MHI</v>
      </c>
      <c r="B232" t="str">
        <f t="shared" si="69"/>
        <v>HAWCM</v>
      </c>
      <c r="C232" t="str">
        <f t="shared" si="70"/>
        <v>2013</v>
      </c>
      <c r="D232" s="23" t="s">
        <v>72</v>
      </c>
      <c r="E232" s="24" t="s">
        <v>23</v>
      </c>
      <c r="F232" s="25">
        <v>5.8789999999999996</v>
      </c>
      <c r="G232">
        <f t="shared" si="71"/>
        <v>4</v>
      </c>
      <c r="H232">
        <f t="shared" si="72"/>
        <v>10</v>
      </c>
      <c r="I232">
        <f t="shared" si="73"/>
        <v>14</v>
      </c>
    </row>
    <row r="233" spans="1:9" x14ac:dyDescent="0.2">
      <c r="A233" t="str">
        <f t="shared" si="68"/>
        <v>MHI</v>
      </c>
      <c r="B233" t="str">
        <f t="shared" si="69"/>
        <v>HAWCR</v>
      </c>
      <c r="C233" t="str">
        <f t="shared" si="70"/>
        <v>2013</v>
      </c>
      <c r="D233" s="23" t="s">
        <v>73</v>
      </c>
      <c r="E233" s="24" t="s">
        <v>19</v>
      </c>
      <c r="F233" s="25">
        <v>30.19</v>
      </c>
      <c r="G233">
        <f t="shared" si="71"/>
        <v>4</v>
      </c>
      <c r="H233">
        <f t="shared" si="72"/>
        <v>10</v>
      </c>
      <c r="I233">
        <f t="shared" si="73"/>
        <v>14</v>
      </c>
    </row>
    <row r="234" spans="1:9" x14ac:dyDescent="0.2">
      <c r="A234" t="str">
        <f t="shared" si="68"/>
        <v>MHI</v>
      </c>
      <c r="B234" t="str">
        <f t="shared" si="69"/>
        <v>HAWCR</v>
      </c>
      <c r="C234" t="str">
        <f t="shared" si="70"/>
        <v>2013</v>
      </c>
      <c r="D234" s="23" t="s">
        <v>73</v>
      </c>
      <c r="E234" s="24" t="s">
        <v>20</v>
      </c>
      <c r="F234" s="25">
        <v>9.0579999999999998</v>
      </c>
      <c r="G234">
        <f t="shared" si="71"/>
        <v>4</v>
      </c>
      <c r="H234">
        <f t="shared" si="72"/>
        <v>10</v>
      </c>
      <c r="I234">
        <f t="shared" si="73"/>
        <v>14</v>
      </c>
    </row>
    <row r="235" spans="1:9" x14ac:dyDescent="0.2">
      <c r="A235" t="str">
        <f t="shared" si="68"/>
        <v>MHI</v>
      </c>
      <c r="B235" t="str">
        <f t="shared" si="69"/>
        <v>HAWCR</v>
      </c>
      <c r="C235" t="str">
        <f t="shared" si="70"/>
        <v>2013</v>
      </c>
      <c r="D235" s="23" t="s">
        <v>73</v>
      </c>
      <c r="E235" s="24" t="s">
        <v>21</v>
      </c>
      <c r="F235" s="25">
        <v>1.63</v>
      </c>
      <c r="G235">
        <f t="shared" si="71"/>
        <v>4</v>
      </c>
      <c r="H235">
        <f t="shared" si="72"/>
        <v>10</v>
      </c>
      <c r="I235">
        <f t="shared" si="73"/>
        <v>14</v>
      </c>
    </row>
    <row r="236" spans="1:9" x14ac:dyDescent="0.2">
      <c r="A236" t="str">
        <f t="shared" si="68"/>
        <v>MHI</v>
      </c>
      <c r="B236" t="str">
        <f t="shared" si="69"/>
        <v>HAWCR</v>
      </c>
      <c r="C236" t="str">
        <f t="shared" si="70"/>
        <v>2013</v>
      </c>
      <c r="D236" s="23" t="s">
        <v>73</v>
      </c>
      <c r="E236" s="24" t="s">
        <v>22</v>
      </c>
      <c r="F236" s="25">
        <v>51.945</v>
      </c>
      <c r="G236">
        <f t="shared" si="71"/>
        <v>4</v>
      </c>
      <c r="H236">
        <f t="shared" si="72"/>
        <v>10</v>
      </c>
      <c r="I236">
        <f t="shared" si="73"/>
        <v>14</v>
      </c>
    </row>
    <row r="237" spans="1:9" x14ac:dyDescent="0.2">
      <c r="A237" t="str">
        <f t="shared" si="68"/>
        <v>MHI</v>
      </c>
      <c r="B237" t="str">
        <f t="shared" si="69"/>
        <v>HAWCR</v>
      </c>
      <c r="C237" t="str">
        <f t="shared" si="70"/>
        <v>2013</v>
      </c>
      <c r="D237" s="23" t="s">
        <v>73</v>
      </c>
      <c r="E237" s="24" t="s">
        <v>23</v>
      </c>
      <c r="F237" s="25">
        <v>7.1760000000000002</v>
      </c>
      <c r="G237">
        <f t="shared" si="71"/>
        <v>4</v>
      </c>
      <c r="H237">
        <f t="shared" si="72"/>
        <v>10</v>
      </c>
      <c r="I237">
        <f t="shared" si="73"/>
        <v>14</v>
      </c>
    </row>
    <row r="238" spans="1:9" x14ac:dyDescent="0.2">
      <c r="A238" t="str">
        <f t="shared" si="68"/>
        <v>MHI</v>
      </c>
      <c r="B238" t="str">
        <f t="shared" si="69"/>
        <v>LANCMSO</v>
      </c>
      <c r="C238" t="str">
        <f t="shared" si="70"/>
        <v>2013</v>
      </c>
      <c r="D238" s="23" t="s">
        <v>74</v>
      </c>
      <c r="E238" s="24" t="s">
        <v>19</v>
      </c>
      <c r="F238" s="25">
        <v>19.567</v>
      </c>
      <c r="G238">
        <f t="shared" si="71"/>
        <v>4</v>
      </c>
      <c r="H238">
        <f t="shared" si="72"/>
        <v>12</v>
      </c>
      <c r="I238">
        <f t="shared" si="73"/>
        <v>16</v>
      </c>
    </row>
    <row r="239" spans="1:9" x14ac:dyDescent="0.2">
      <c r="A239" t="str">
        <f t="shared" si="68"/>
        <v>MHI</v>
      </c>
      <c r="B239" t="str">
        <f t="shared" si="69"/>
        <v>LANCMSO</v>
      </c>
      <c r="C239" t="str">
        <f t="shared" si="70"/>
        <v>2013</v>
      </c>
      <c r="D239" s="23" t="s">
        <v>74</v>
      </c>
      <c r="E239" s="24" t="s">
        <v>20</v>
      </c>
      <c r="F239" s="25">
        <v>1.909</v>
      </c>
      <c r="G239">
        <f t="shared" si="71"/>
        <v>4</v>
      </c>
      <c r="H239">
        <f t="shared" si="72"/>
        <v>12</v>
      </c>
      <c r="I239">
        <f t="shared" si="73"/>
        <v>16</v>
      </c>
    </row>
    <row r="240" spans="1:9" x14ac:dyDescent="0.2">
      <c r="A240" t="str">
        <f t="shared" si="68"/>
        <v>MHI</v>
      </c>
      <c r="B240" t="str">
        <f t="shared" si="69"/>
        <v>LANCMSO</v>
      </c>
      <c r="C240" t="str">
        <f t="shared" si="70"/>
        <v>2013</v>
      </c>
      <c r="D240" s="23" t="s">
        <v>74</v>
      </c>
      <c r="E240" s="24" t="s">
        <v>21</v>
      </c>
      <c r="F240" s="25">
        <v>4.8150000000000004</v>
      </c>
      <c r="G240">
        <f t="shared" si="71"/>
        <v>4</v>
      </c>
      <c r="H240">
        <f t="shared" si="72"/>
        <v>12</v>
      </c>
      <c r="I240">
        <f t="shared" si="73"/>
        <v>16</v>
      </c>
    </row>
    <row r="241" spans="1:9" x14ac:dyDescent="0.2">
      <c r="A241" t="str">
        <f t="shared" si="68"/>
        <v>MHI</v>
      </c>
      <c r="B241" t="str">
        <f t="shared" si="69"/>
        <v>LANCMSO</v>
      </c>
      <c r="C241" t="str">
        <f t="shared" si="70"/>
        <v>2013</v>
      </c>
      <c r="D241" s="23" t="s">
        <v>74</v>
      </c>
      <c r="E241" s="24" t="s">
        <v>22</v>
      </c>
      <c r="F241" s="25">
        <v>65.003</v>
      </c>
      <c r="G241">
        <f t="shared" si="71"/>
        <v>4</v>
      </c>
      <c r="H241">
        <f t="shared" si="72"/>
        <v>12</v>
      </c>
      <c r="I241">
        <f t="shared" si="73"/>
        <v>16</v>
      </c>
    </row>
    <row r="242" spans="1:9" x14ac:dyDescent="0.2">
      <c r="A242" t="str">
        <f t="shared" si="68"/>
        <v>MHI</v>
      </c>
      <c r="B242" t="str">
        <f t="shared" si="69"/>
        <v>LANCMSO</v>
      </c>
      <c r="C242" t="str">
        <f t="shared" si="70"/>
        <v>2013</v>
      </c>
      <c r="D242" s="23" t="s">
        <v>74</v>
      </c>
      <c r="E242" s="24" t="s">
        <v>23</v>
      </c>
      <c r="F242" s="25">
        <v>8.7059999999999995</v>
      </c>
      <c r="G242">
        <f t="shared" si="71"/>
        <v>4</v>
      </c>
      <c r="H242">
        <f t="shared" si="72"/>
        <v>12</v>
      </c>
      <c r="I242">
        <f t="shared" si="73"/>
        <v>16</v>
      </c>
    </row>
    <row r="243" spans="1:9" x14ac:dyDescent="0.2">
      <c r="A243" t="str">
        <f t="shared" si="68"/>
        <v>MHI</v>
      </c>
      <c r="B243" t="str">
        <f t="shared" si="69"/>
        <v>LANCRNO</v>
      </c>
      <c r="C243" t="str">
        <f t="shared" si="70"/>
        <v>2013</v>
      </c>
      <c r="D243" s="23" t="s">
        <v>75</v>
      </c>
      <c r="E243" s="24" t="s">
        <v>19</v>
      </c>
      <c r="F243" s="25">
        <v>11.837999999999999</v>
      </c>
      <c r="G243">
        <f t="shared" si="71"/>
        <v>4</v>
      </c>
      <c r="H243">
        <f t="shared" si="72"/>
        <v>12</v>
      </c>
      <c r="I243">
        <f t="shared" si="73"/>
        <v>16</v>
      </c>
    </row>
    <row r="244" spans="1:9" x14ac:dyDescent="0.2">
      <c r="A244" t="str">
        <f t="shared" si="68"/>
        <v>MHI</v>
      </c>
      <c r="B244" t="str">
        <f t="shared" si="69"/>
        <v>LANCRNO</v>
      </c>
      <c r="C244" t="str">
        <f t="shared" si="70"/>
        <v>2013</v>
      </c>
      <c r="D244" s="23" t="s">
        <v>75</v>
      </c>
      <c r="E244" s="24" t="s">
        <v>20</v>
      </c>
      <c r="F244" s="25">
        <v>1.87</v>
      </c>
      <c r="G244">
        <f t="shared" si="71"/>
        <v>4</v>
      </c>
      <c r="H244">
        <f t="shared" si="72"/>
        <v>12</v>
      </c>
      <c r="I244">
        <f t="shared" si="73"/>
        <v>16</v>
      </c>
    </row>
    <row r="245" spans="1:9" x14ac:dyDescent="0.2">
      <c r="A245" t="str">
        <f t="shared" si="68"/>
        <v>MHI</v>
      </c>
      <c r="B245" t="str">
        <f t="shared" si="69"/>
        <v>LANCRNO</v>
      </c>
      <c r="C245" t="str">
        <f t="shared" si="70"/>
        <v>2013</v>
      </c>
      <c r="D245" s="23" t="s">
        <v>75</v>
      </c>
      <c r="E245" s="24" t="s">
        <v>21</v>
      </c>
      <c r="F245" s="25">
        <v>11.375</v>
      </c>
      <c r="G245">
        <f t="shared" si="71"/>
        <v>4</v>
      </c>
      <c r="H245">
        <f t="shared" si="72"/>
        <v>12</v>
      </c>
      <c r="I245">
        <f t="shared" si="73"/>
        <v>16</v>
      </c>
    </row>
    <row r="246" spans="1:9" x14ac:dyDescent="0.2">
      <c r="A246" t="str">
        <f t="shared" si="68"/>
        <v>MHI</v>
      </c>
      <c r="B246" t="str">
        <f t="shared" si="69"/>
        <v>LANCRNO</v>
      </c>
      <c r="C246" t="str">
        <f t="shared" si="70"/>
        <v>2013</v>
      </c>
      <c r="D246" s="23" t="s">
        <v>75</v>
      </c>
      <c r="E246" s="24" t="s">
        <v>22</v>
      </c>
      <c r="F246" s="25">
        <v>64.960999999999999</v>
      </c>
      <c r="G246">
        <f t="shared" si="71"/>
        <v>4</v>
      </c>
      <c r="H246">
        <f t="shared" si="72"/>
        <v>12</v>
      </c>
      <c r="I246">
        <f t="shared" si="73"/>
        <v>16</v>
      </c>
    </row>
    <row r="247" spans="1:9" x14ac:dyDescent="0.2">
      <c r="A247" t="str">
        <f t="shared" si="68"/>
        <v>MHI</v>
      </c>
      <c r="B247" t="str">
        <f t="shared" si="69"/>
        <v>LANCRNO</v>
      </c>
      <c r="C247" t="str">
        <f t="shared" si="70"/>
        <v>2013</v>
      </c>
      <c r="D247" s="23" t="s">
        <v>75</v>
      </c>
      <c r="E247" s="24" t="s">
        <v>23</v>
      </c>
      <c r="F247" s="25">
        <v>9.9550000000000001</v>
      </c>
      <c r="G247">
        <f t="shared" si="71"/>
        <v>4</v>
      </c>
      <c r="H247">
        <f t="shared" si="72"/>
        <v>12</v>
      </c>
      <c r="I247">
        <f t="shared" si="73"/>
        <v>16</v>
      </c>
    </row>
    <row r="248" spans="1:9" x14ac:dyDescent="0.2">
      <c r="A248" t="str">
        <f t="shared" si="68"/>
        <v>MHI</v>
      </c>
      <c r="B248" t="str">
        <f t="shared" si="69"/>
        <v>KAUSIEA</v>
      </c>
      <c r="C248" t="str">
        <f t="shared" si="70"/>
        <v>2013</v>
      </c>
      <c r="D248" s="23" t="s">
        <v>76</v>
      </c>
      <c r="E248" s="24" t="s">
        <v>19</v>
      </c>
      <c r="F248" s="25">
        <v>5.6749999999999998</v>
      </c>
      <c r="G248">
        <f t="shared" si="71"/>
        <v>4</v>
      </c>
      <c r="H248">
        <f t="shared" si="72"/>
        <v>12</v>
      </c>
      <c r="I248">
        <f t="shared" si="73"/>
        <v>16</v>
      </c>
    </row>
    <row r="249" spans="1:9" x14ac:dyDescent="0.2">
      <c r="A249" t="str">
        <f t="shared" si="68"/>
        <v>MHI</v>
      </c>
      <c r="B249" t="str">
        <f t="shared" si="69"/>
        <v>KAUSIEA</v>
      </c>
      <c r="C249" t="str">
        <f t="shared" si="70"/>
        <v>2013</v>
      </c>
      <c r="D249" s="23" t="s">
        <v>76</v>
      </c>
      <c r="E249" s="24" t="s">
        <v>20</v>
      </c>
      <c r="F249" s="25">
        <v>2.363</v>
      </c>
      <c r="G249">
        <f t="shared" si="71"/>
        <v>4</v>
      </c>
      <c r="H249">
        <f t="shared" si="72"/>
        <v>12</v>
      </c>
      <c r="I249">
        <f t="shared" si="73"/>
        <v>16</v>
      </c>
    </row>
    <row r="250" spans="1:9" x14ac:dyDescent="0.2">
      <c r="A250" t="str">
        <f t="shared" si="68"/>
        <v>MHI</v>
      </c>
      <c r="B250" t="str">
        <f t="shared" si="69"/>
        <v>KAUSIEA</v>
      </c>
      <c r="C250" t="str">
        <f t="shared" si="70"/>
        <v>2013</v>
      </c>
      <c r="D250" s="23" t="s">
        <v>76</v>
      </c>
      <c r="E250" s="24" t="s">
        <v>21</v>
      </c>
      <c r="F250" s="25">
        <v>1.639</v>
      </c>
      <c r="G250">
        <f t="shared" si="71"/>
        <v>4</v>
      </c>
      <c r="H250">
        <f t="shared" si="72"/>
        <v>12</v>
      </c>
      <c r="I250">
        <f t="shared" si="73"/>
        <v>16</v>
      </c>
    </row>
    <row r="251" spans="1:9" x14ac:dyDescent="0.2">
      <c r="A251" t="str">
        <f t="shared" si="68"/>
        <v>MHI</v>
      </c>
      <c r="B251" t="str">
        <f t="shared" si="69"/>
        <v>KAUSIEA</v>
      </c>
      <c r="C251" t="str">
        <f t="shared" si="70"/>
        <v>2013</v>
      </c>
      <c r="D251" s="23" t="s">
        <v>76</v>
      </c>
      <c r="E251" s="24" t="s">
        <v>22</v>
      </c>
      <c r="F251" s="25">
        <v>84.694000000000003</v>
      </c>
      <c r="G251">
        <f t="shared" si="71"/>
        <v>4</v>
      </c>
      <c r="H251">
        <f t="shared" si="72"/>
        <v>12</v>
      </c>
      <c r="I251">
        <f t="shared" si="73"/>
        <v>16</v>
      </c>
    </row>
    <row r="252" spans="1:9" x14ac:dyDescent="0.2">
      <c r="A252" t="str">
        <f t="shared" si="68"/>
        <v>MHI</v>
      </c>
      <c r="B252" t="str">
        <f t="shared" si="69"/>
        <v>KAUSIEA</v>
      </c>
      <c r="C252" t="str">
        <f t="shared" si="70"/>
        <v>2013</v>
      </c>
      <c r="D252" s="23" t="s">
        <v>76</v>
      </c>
      <c r="E252" s="24" t="s">
        <v>23</v>
      </c>
      <c r="F252" s="25">
        <v>5.6289999999999996</v>
      </c>
      <c r="G252">
        <f t="shared" si="71"/>
        <v>4</v>
      </c>
      <c r="H252">
        <f t="shared" si="72"/>
        <v>12</v>
      </c>
      <c r="I252">
        <f t="shared" si="73"/>
        <v>16</v>
      </c>
    </row>
    <row r="253" spans="1:9" x14ac:dyDescent="0.2">
      <c r="A253" t="str">
        <f t="shared" si="68"/>
        <v>MHI</v>
      </c>
      <c r="B253" t="str">
        <f t="shared" si="69"/>
        <v>KAUSINA</v>
      </c>
      <c r="C253" t="str">
        <f t="shared" si="70"/>
        <v>2013</v>
      </c>
      <c r="D253" s="23" t="s">
        <v>77</v>
      </c>
      <c r="E253" s="24" t="s">
        <v>19</v>
      </c>
      <c r="F253" s="25">
        <v>3.5129999999999999</v>
      </c>
      <c r="G253">
        <f t="shared" si="71"/>
        <v>4</v>
      </c>
      <c r="H253">
        <f t="shared" si="72"/>
        <v>12</v>
      </c>
      <c r="I253">
        <f t="shared" si="73"/>
        <v>16</v>
      </c>
    </row>
    <row r="254" spans="1:9" x14ac:dyDescent="0.2">
      <c r="A254" t="str">
        <f t="shared" si="68"/>
        <v>MHI</v>
      </c>
      <c r="B254" t="str">
        <f t="shared" si="69"/>
        <v>KAUSINA</v>
      </c>
      <c r="C254" t="str">
        <f t="shared" si="70"/>
        <v>2013</v>
      </c>
      <c r="D254" s="23" t="s">
        <v>77</v>
      </c>
      <c r="E254" s="24" t="s">
        <v>20</v>
      </c>
      <c r="F254" s="25">
        <v>1.143</v>
      </c>
      <c r="G254">
        <f t="shared" si="71"/>
        <v>4</v>
      </c>
      <c r="H254">
        <f t="shared" si="72"/>
        <v>12</v>
      </c>
      <c r="I254">
        <f t="shared" si="73"/>
        <v>16</v>
      </c>
    </row>
    <row r="255" spans="1:9" x14ac:dyDescent="0.2">
      <c r="A255" t="str">
        <f t="shared" si="68"/>
        <v>MHI</v>
      </c>
      <c r="B255" t="str">
        <f t="shared" si="69"/>
        <v>KAUSINA</v>
      </c>
      <c r="C255" t="str">
        <f t="shared" si="70"/>
        <v>2013</v>
      </c>
      <c r="D255" s="23" t="s">
        <v>77</v>
      </c>
      <c r="E255" s="24" t="s">
        <v>21</v>
      </c>
      <c r="F255" s="25">
        <v>2.641</v>
      </c>
      <c r="G255">
        <f t="shared" si="71"/>
        <v>4</v>
      </c>
      <c r="H255">
        <f t="shared" si="72"/>
        <v>12</v>
      </c>
      <c r="I255">
        <f t="shared" si="73"/>
        <v>16</v>
      </c>
    </row>
    <row r="256" spans="1:9" x14ac:dyDescent="0.2">
      <c r="A256" t="str">
        <f t="shared" si="68"/>
        <v>MHI</v>
      </c>
      <c r="B256" t="str">
        <f t="shared" si="69"/>
        <v>KAUSINA</v>
      </c>
      <c r="C256" t="str">
        <f t="shared" si="70"/>
        <v>2013</v>
      </c>
      <c r="D256" s="23" t="s">
        <v>77</v>
      </c>
      <c r="E256" s="24" t="s">
        <v>22</v>
      </c>
      <c r="F256" s="25">
        <v>87.168000000000006</v>
      </c>
      <c r="G256">
        <f t="shared" si="71"/>
        <v>4</v>
      </c>
      <c r="H256">
        <f t="shared" si="72"/>
        <v>12</v>
      </c>
      <c r="I256">
        <f t="shared" si="73"/>
        <v>16</v>
      </c>
    </row>
    <row r="257" spans="1:9" x14ac:dyDescent="0.2">
      <c r="A257" t="str">
        <f t="shared" si="68"/>
        <v>MHI</v>
      </c>
      <c r="B257" t="str">
        <f t="shared" si="69"/>
        <v>KAUSINA</v>
      </c>
      <c r="C257" t="str">
        <f t="shared" si="70"/>
        <v>2013</v>
      </c>
      <c r="D257" s="23" t="s">
        <v>77</v>
      </c>
      <c r="E257" s="24" t="s">
        <v>23</v>
      </c>
      <c r="F257" s="25">
        <v>5.5359999999999996</v>
      </c>
      <c r="G257">
        <f t="shared" si="71"/>
        <v>4</v>
      </c>
      <c r="H257">
        <f t="shared" si="72"/>
        <v>12</v>
      </c>
      <c r="I257">
        <f t="shared" si="73"/>
        <v>16</v>
      </c>
    </row>
    <row r="258" spans="1:9" x14ac:dyDescent="0.2">
      <c r="A258" t="str">
        <f t="shared" si="68"/>
        <v>MHI</v>
      </c>
      <c r="B258" t="str">
        <f t="shared" si="69"/>
        <v>MAICMKI</v>
      </c>
      <c r="C258" t="str">
        <f t="shared" si="70"/>
        <v>2013</v>
      </c>
      <c r="D258" s="23" t="s">
        <v>78</v>
      </c>
      <c r="E258" s="24" t="s">
        <v>19</v>
      </c>
      <c r="F258" s="25">
        <v>36.429000000000002</v>
      </c>
      <c r="G258">
        <f t="shared" si="71"/>
        <v>4</v>
      </c>
      <c r="H258">
        <f t="shared" si="72"/>
        <v>12</v>
      </c>
      <c r="I258">
        <f t="shared" si="73"/>
        <v>16</v>
      </c>
    </row>
    <row r="259" spans="1:9" x14ac:dyDescent="0.2">
      <c r="A259" t="str">
        <f t="shared" si="68"/>
        <v>MHI</v>
      </c>
      <c r="B259" t="str">
        <f t="shared" si="69"/>
        <v>MAICMKI</v>
      </c>
      <c r="C259" t="str">
        <f t="shared" si="70"/>
        <v>2013</v>
      </c>
      <c r="D259" s="23" t="s">
        <v>78</v>
      </c>
      <c r="E259" s="24" t="s">
        <v>20</v>
      </c>
      <c r="F259" s="25">
        <v>2.62</v>
      </c>
      <c r="G259">
        <f t="shared" si="71"/>
        <v>4</v>
      </c>
      <c r="H259">
        <f t="shared" si="72"/>
        <v>12</v>
      </c>
      <c r="I259">
        <f t="shared" si="73"/>
        <v>16</v>
      </c>
    </row>
    <row r="260" spans="1:9" x14ac:dyDescent="0.2">
      <c r="A260" t="str">
        <f t="shared" ref="A260:A323" si="74">LEFT(D260,G260-1)</f>
        <v>MHI</v>
      </c>
      <c r="B260" t="str">
        <f t="shared" ref="B260:B323" si="75">MID(D260,G260+1,H260-G260-1)</f>
        <v>MAICMKI</v>
      </c>
      <c r="C260" t="str">
        <f t="shared" ref="C260:C323" si="76">RIGHT(D260,(I260-H260))</f>
        <v>2013</v>
      </c>
      <c r="D260" s="23" t="s">
        <v>78</v>
      </c>
      <c r="E260" s="24" t="s">
        <v>21</v>
      </c>
      <c r="F260" s="25">
        <v>1.472</v>
      </c>
      <c r="G260">
        <f t="shared" ref="G260:G323" si="77">FIND("_",D260)</f>
        <v>4</v>
      </c>
      <c r="H260">
        <f t="shared" ref="H260:H323" si="78">FIND("_",D260,G260+1)</f>
        <v>12</v>
      </c>
      <c r="I260">
        <f t="shared" ref="I260:I323" si="79">LEN(D260)</f>
        <v>16</v>
      </c>
    </row>
    <row r="261" spans="1:9" x14ac:dyDescent="0.2">
      <c r="A261" t="str">
        <f t="shared" si="74"/>
        <v>MHI</v>
      </c>
      <c r="B261" t="str">
        <f t="shared" si="75"/>
        <v>MAICMKI</v>
      </c>
      <c r="C261" t="str">
        <f t="shared" si="76"/>
        <v>2013</v>
      </c>
      <c r="D261" s="23" t="s">
        <v>78</v>
      </c>
      <c r="E261" s="24" t="s">
        <v>22</v>
      </c>
      <c r="F261" s="25">
        <v>51.634</v>
      </c>
      <c r="G261">
        <f t="shared" si="77"/>
        <v>4</v>
      </c>
      <c r="H261">
        <f t="shared" si="78"/>
        <v>12</v>
      </c>
      <c r="I261">
        <f t="shared" si="79"/>
        <v>16</v>
      </c>
    </row>
    <row r="262" spans="1:9" x14ac:dyDescent="0.2">
      <c r="A262" t="str">
        <f t="shared" si="74"/>
        <v>MHI</v>
      </c>
      <c r="B262" t="str">
        <f t="shared" si="75"/>
        <v>MAICMKI</v>
      </c>
      <c r="C262" t="str">
        <f t="shared" si="76"/>
        <v>2013</v>
      </c>
      <c r="D262" s="23" t="s">
        <v>78</v>
      </c>
      <c r="E262" s="24" t="s">
        <v>23</v>
      </c>
      <c r="F262" s="25">
        <v>7.8449999999999998</v>
      </c>
      <c r="G262">
        <f t="shared" si="77"/>
        <v>4</v>
      </c>
      <c r="H262">
        <f t="shared" si="78"/>
        <v>12</v>
      </c>
      <c r="I262">
        <f t="shared" si="79"/>
        <v>16</v>
      </c>
    </row>
    <row r="263" spans="1:9" x14ac:dyDescent="0.2">
      <c r="A263" t="str">
        <f t="shared" si="74"/>
        <v>MHI</v>
      </c>
      <c r="B263" t="str">
        <f t="shared" si="75"/>
        <v>MAICMNE</v>
      </c>
      <c r="C263" t="str">
        <f t="shared" si="76"/>
        <v>2013</v>
      </c>
      <c r="D263" s="23" t="s">
        <v>79</v>
      </c>
      <c r="E263" s="24" t="s">
        <v>19</v>
      </c>
      <c r="F263" s="25">
        <v>5.0519999999999996</v>
      </c>
      <c r="G263">
        <f t="shared" si="77"/>
        <v>4</v>
      </c>
      <c r="H263">
        <f t="shared" si="78"/>
        <v>12</v>
      </c>
      <c r="I263">
        <f t="shared" si="79"/>
        <v>16</v>
      </c>
    </row>
    <row r="264" spans="1:9" x14ac:dyDescent="0.2">
      <c r="A264" t="str">
        <f t="shared" si="74"/>
        <v>MHI</v>
      </c>
      <c r="B264" t="str">
        <f t="shared" si="75"/>
        <v>MAICMNE</v>
      </c>
      <c r="C264" t="str">
        <f t="shared" si="76"/>
        <v>2013</v>
      </c>
      <c r="D264" s="23" t="s">
        <v>79</v>
      </c>
      <c r="E264" s="24" t="s">
        <v>20</v>
      </c>
      <c r="F264" s="25">
        <v>1.7869999999999999</v>
      </c>
      <c r="G264">
        <f t="shared" si="77"/>
        <v>4</v>
      </c>
      <c r="H264">
        <f t="shared" si="78"/>
        <v>12</v>
      </c>
      <c r="I264">
        <f t="shared" si="79"/>
        <v>16</v>
      </c>
    </row>
    <row r="265" spans="1:9" x14ac:dyDescent="0.2">
      <c r="A265" t="str">
        <f t="shared" si="74"/>
        <v>MHI</v>
      </c>
      <c r="B265" t="str">
        <f t="shared" si="75"/>
        <v>MAICMNE</v>
      </c>
      <c r="C265" t="str">
        <f t="shared" si="76"/>
        <v>2013</v>
      </c>
      <c r="D265" s="23" t="s">
        <v>79</v>
      </c>
      <c r="E265" s="24" t="s">
        <v>21</v>
      </c>
      <c r="F265" s="25">
        <v>6.8259999999999996</v>
      </c>
      <c r="G265">
        <f t="shared" si="77"/>
        <v>4</v>
      </c>
      <c r="H265">
        <f t="shared" si="78"/>
        <v>12</v>
      </c>
      <c r="I265">
        <f t="shared" si="79"/>
        <v>16</v>
      </c>
    </row>
    <row r="266" spans="1:9" x14ac:dyDescent="0.2">
      <c r="A266" t="str">
        <f t="shared" si="74"/>
        <v>MHI</v>
      </c>
      <c r="B266" t="str">
        <f t="shared" si="75"/>
        <v>MAICMNE</v>
      </c>
      <c r="C266" t="str">
        <f t="shared" si="76"/>
        <v>2013</v>
      </c>
      <c r="D266" s="23" t="s">
        <v>79</v>
      </c>
      <c r="E266" s="24" t="s">
        <v>22</v>
      </c>
      <c r="F266" s="25">
        <v>80.177999999999997</v>
      </c>
      <c r="G266">
        <f t="shared" si="77"/>
        <v>4</v>
      </c>
      <c r="H266">
        <f t="shared" si="78"/>
        <v>12</v>
      </c>
      <c r="I266">
        <f t="shared" si="79"/>
        <v>16</v>
      </c>
    </row>
    <row r="267" spans="1:9" x14ac:dyDescent="0.2">
      <c r="A267" t="str">
        <f t="shared" si="74"/>
        <v>MHI</v>
      </c>
      <c r="B267" t="str">
        <f t="shared" si="75"/>
        <v>MAICMNE</v>
      </c>
      <c r="C267" t="str">
        <f t="shared" si="76"/>
        <v>2013</v>
      </c>
      <c r="D267" s="23" t="s">
        <v>79</v>
      </c>
      <c r="E267" s="24" t="s">
        <v>23</v>
      </c>
      <c r="F267" s="25">
        <v>6.157</v>
      </c>
      <c r="G267">
        <f t="shared" si="77"/>
        <v>4</v>
      </c>
      <c r="H267">
        <f t="shared" si="78"/>
        <v>12</v>
      </c>
      <c r="I267">
        <f t="shared" si="79"/>
        <v>16</v>
      </c>
    </row>
    <row r="268" spans="1:9" x14ac:dyDescent="0.2">
      <c r="A268" t="str">
        <f t="shared" si="74"/>
        <v>MHI</v>
      </c>
      <c r="B268" t="str">
        <f t="shared" si="75"/>
        <v>MAISILA</v>
      </c>
      <c r="C268" t="str">
        <f t="shared" si="76"/>
        <v>2013</v>
      </c>
      <c r="D268" s="23" t="s">
        <v>80</v>
      </c>
      <c r="E268" s="24" t="s">
        <v>19</v>
      </c>
      <c r="F268" s="25">
        <v>16.047999999999998</v>
      </c>
      <c r="G268">
        <f t="shared" si="77"/>
        <v>4</v>
      </c>
      <c r="H268">
        <f t="shared" si="78"/>
        <v>12</v>
      </c>
      <c r="I268">
        <f t="shared" si="79"/>
        <v>16</v>
      </c>
    </row>
    <row r="269" spans="1:9" x14ac:dyDescent="0.2">
      <c r="A269" t="str">
        <f t="shared" si="74"/>
        <v>MHI</v>
      </c>
      <c r="B269" t="str">
        <f t="shared" si="75"/>
        <v>MAISILA</v>
      </c>
      <c r="C269" t="str">
        <f t="shared" si="76"/>
        <v>2013</v>
      </c>
      <c r="D269" s="23" t="s">
        <v>80</v>
      </c>
      <c r="E269" s="24" t="s">
        <v>20</v>
      </c>
      <c r="F269" s="25">
        <v>0.48699999999999999</v>
      </c>
      <c r="G269">
        <f t="shared" si="77"/>
        <v>4</v>
      </c>
      <c r="H269">
        <f t="shared" si="78"/>
        <v>12</v>
      </c>
      <c r="I269">
        <f t="shared" si="79"/>
        <v>16</v>
      </c>
    </row>
    <row r="270" spans="1:9" x14ac:dyDescent="0.2">
      <c r="A270" t="str">
        <f t="shared" si="74"/>
        <v>MHI</v>
      </c>
      <c r="B270" t="str">
        <f t="shared" si="75"/>
        <v>MAISILA</v>
      </c>
      <c r="C270" t="str">
        <f t="shared" si="76"/>
        <v>2013</v>
      </c>
      <c r="D270" s="23" t="s">
        <v>80</v>
      </c>
      <c r="E270" s="24" t="s">
        <v>21</v>
      </c>
      <c r="F270" s="25">
        <v>1.534</v>
      </c>
      <c r="G270">
        <f t="shared" si="77"/>
        <v>4</v>
      </c>
      <c r="H270">
        <f t="shared" si="78"/>
        <v>12</v>
      </c>
      <c r="I270">
        <f t="shared" si="79"/>
        <v>16</v>
      </c>
    </row>
    <row r="271" spans="1:9" x14ac:dyDescent="0.2">
      <c r="A271" t="str">
        <f t="shared" si="74"/>
        <v>MHI</v>
      </c>
      <c r="B271" t="str">
        <f t="shared" si="75"/>
        <v>MAISILA</v>
      </c>
      <c r="C271" t="str">
        <f t="shared" si="76"/>
        <v>2013</v>
      </c>
      <c r="D271" s="23" t="s">
        <v>80</v>
      </c>
      <c r="E271" s="24" t="s">
        <v>22</v>
      </c>
      <c r="F271" s="25">
        <v>69.147000000000006</v>
      </c>
      <c r="G271">
        <f t="shared" si="77"/>
        <v>4</v>
      </c>
      <c r="H271">
        <f t="shared" si="78"/>
        <v>12</v>
      </c>
      <c r="I271">
        <f t="shared" si="79"/>
        <v>16</v>
      </c>
    </row>
    <row r="272" spans="1:9" x14ac:dyDescent="0.2">
      <c r="A272" t="str">
        <f t="shared" si="74"/>
        <v>MHI</v>
      </c>
      <c r="B272" t="str">
        <f t="shared" si="75"/>
        <v>MAISILA</v>
      </c>
      <c r="C272" t="str">
        <f t="shared" si="76"/>
        <v>2013</v>
      </c>
      <c r="D272" s="23" t="s">
        <v>80</v>
      </c>
      <c r="E272" s="24" t="s">
        <v>23</v>
      </c>
      <c r="F272" s="25">
        <v>12.784000000000001</v>
      </c>
      <c r="G272">
        <f t="shared" si="77"/>
        <v>4</v>
      </c>
      <c r="H272">
        <f t="shared" si="78"/>
        <v>12</v>
      </c>
      <c r="I272">
        <f t="shared" si="79"/>
        <v>16</v>
      </c>
    </row>
    <row r="273" spans="1:9" x14ac:dyDescent="0.2">
      <c r="A273" t="str">
        <f t="shared" si="74"/>
        <v>MHI</v>
      </c>
      <c r="B273" t="str">
        <f t="shared" si="75"/>
        <v>MOLCM</v>
      </c>
      <c r="C273" t="str">
        <f t="shared" si="76"/>
        <v>2013</v>
      </c>
      <c r="D273" s="23" t="s">
        <v>81</v>
      </c>
      <c r="E273" s="24" t="s">
        <v>19</v>
      </c>
      <c r="F273" s="25">
        <v>1.9379999999999999</v>
      </c>
      <c r="G273">
        <f t="shared" si="77"/>
        <v>4</v>
      </c>
      <c r="H273">
        <f t="shared" si="78"/>
        <v>10</v>
      </c>
      <c r="I273">
        <f t="shared" si="79"/>
        <v>14</v>
      </c>
    </row>
    <row r="274" spans="1:9" x14ac:dyDescent="0.2">
      <c r="A274" t="str">
        <f t="shared" si="74"/>
        <v>MHI</v>
      </c>
      <c r="B274" t="str">
        <f t="shared" si="75"/>
        <v>MOLCM</v>
      </c>
      <c r="C274" t="str">
        <f t="shared" si="76"/>
        <v>2013</v>
      </c>
      <c r="D274" s="23" t="s">
        <v>81</v>
      </c>
      <c r="E274" s="24" t="s">
        <v>20</v>
      </c>
      <c r="F274" s="25">
        <v>3.8140000000000001</v>
      </c>
      <c r="G274">
        <f t="shared" si="77"/>
        <v>4</v>
      </c>
      <c r="H274">
        <f t="shared" si="78"/>
        <v>10</v>
      </c>
      <c r="I274">
        <f t="shared" si="79"/>
        <v>14</v>
      </c>
    </row>
    <row r="275" spans="1:9" x14ac:dyDescent="0.2">
      <c r="A275" t="str">
        <f t="shared" si="74"/>
        <v>MHI</v>
      </c>
      <c r="B275" t="str">
        <f t="shared" si="75"/>
        <v>MOLCM</v>
      </c>
      <c r="C275" t="str">
        <f t="shared" si="76"/>
        <v>2013</v>
      </c>
      <c r="D275" s="23" t="s">
        <v>81</v>
      </c>
      <c r="E275" s="24" t="s">
        <v>21</v>
      </c>
      <c r="F275" s="25">
        <v>7.7190000000000003</v>
      </c>
      <c r="G275">
        <f t="shared" si="77"/>
        <v>4</v>
      </c>
      <c r="H275">
        <f t="shared" si="78"/>
        <v>10</v>
      </c>
      <c r="I275">
        <f t="shared" si="79"/>
        <v>14</v>
      </c>
    </row>
    <row r="276" spans="1:9" x14ac:dyDescent="0.2">
      <c r="A276" t="str">
        <f t="shared" si="74"/>
        <v>MHI</v>
      </c>
      <c r="B276" t="str">
        <f t="shared" si="75"/>
        <v>MOLCM</v>
      </c>
      <c r="C276" t="str">
        <f t="shared" si="76"/>
        <v>2013</v>
      </c>
      <c r="D276" s="23" t="s">
        <v>81</v>
      </c>
      <c r="E276" s="24" t="s">
        <v>22</v>
      </c>
      <c r="F276" s="25">
        <v>80.031999999999996</v>
      </c>
      <c r="G276">
        <f t="shared" si="77"/>
        <v>4</v>
      </c>
      <c r="H276">
        <f t="shared" si="78"/>
        <v>10</v>
      </c>
      <c r="I276">
        <f t="shared" si="79"/>
        <v>14</v>
      </c>
    </row>
    <row r="277" spans="1:9" x14ac:dyDescent="0.2">
      <c r="A277" t="str">
        <f t="shared" si="74"/>
        <v>MHI</v>
      </c>
      <c r="B277" t="str">
        <f t="shared" si="75"/>
        <v>MOLCM</v>
      </c>
      <c r="C277" t="str">
        <f t="shared" si="76"/>
        <v>2013</v>
      </c>
      <c r="D277" s="23" t="s">
        <v>81</v>
      </c>
      <c r="E277" s="24" t="s">
        <v>23</v>
      </c>
      <c r="F277" s="25">
        <v>6.4960000000000004</v>
      </c>
      <c r="G277">
        <f t="shared" si="77"/>
        <v>4</v>
      </c>
      <c r="H277">
        <f t="shared" si="78"/>
        <v>10</v>
      </c>
      <c r="I277">
        <f t="shared" si="79"/>
        <v>14</v>
      </c>
    </row>
    <row r="278" spans="1:9" x14ac:dyDescent="0.2">
      <c r="A278" t="str">
        <f t="shared" si="74"/>
        <v>MHI</v>
      </c>
      <c r="B278" t="str">
        <f t="shared" si="75"/>
        <v>MOLCR</v>
      </c>
      <c r="C278" t="str">
        <f t="shared" si="76"/>
        <v>2013</v>
      </c>
      <c r="D278" s="23" t="s">
        <v>82</v>
      </c>
      <c r="E278" s="24" t="s">
        <v>19</v>
      </c>
      <c r="F278" s="25">
        <v>27.731999999999999</v>
      </c>
      <c r="G278">
        <f t="shared" si="77"/>
        <v>4</v>
      </c>
      <c r="H278">
        <f t="shared" si="78"/>
        <v>10</v>
      </c>
      <c r="I278">
        <f t="shared" si="79"/>
        <v>14</v>
      </c>
    </row>
    <row r="279" spans="1:9" x14ac:dyDescent="0.2">
      <c r="A279" t="str">
        <f t="shared" si="74"/>
        <v>MHI</v>
      </c>
      <c r="B279" t="str">
        <f t="shared" si="75"/>
        <v>MOLCR</v>
      </c>
      <c r="C279" t="str">
        <f t="shared" si="76"/>
        <v>2013</v>
      </c>
      <c r="D279" s="23" t="s">
        <v>82</v>
      </c>
      <c r="E279" s="24" t="s">
        <v>20</v>
      </c>
      <c r="F279" s="25">
        <v>1.4830000000000001</v>
      </c>
      <c r="G279">
        <f t="shared" si="77"/>
        <v>4</v>
      </c>
      <c r="H279">
        <f t="shared" si="78"/>
        <v>10</v>
      </c>
      <c r="I279">
        <f t="shared" si="79"/>
        <v>14</v>
      </c>
    </row>
    <row r="280" spans="1:9" x14ac:dyDescent="0.2">
      <c r="A280" t="str">
        <f t="shared" si="74"/>
        <v>MHI</v>
      </c>
      <c r="B280" t="str">
        <f t="shared" si="75"/>
        <v>MOLCR</v>
      </c>
      <c r="C280" t="str">
        <f t="shared" si="76"/>
        <v>2013</v>
      </c>
      <c r="D280" s="23" t="s">
        <v>82</v>
      </c>
      <c r="E280" s="24" t="s">
        <v>21</v>
      </c>
      <c r="F280" s="25">
        <v>1.0509999999999999</v>
      </c>
      <c r="G280">
        <f t="shared" si="77"/>
        <v>4</v>
      </c>
      <c r="H280">
        <f t="shared" si="78"/>
        <v>10</v>
      </c>
      <c r="I280">
        <f t="shared" si="79"/>
        <v>14</v>
      </c>
    </row>
    <row r="281" spans="1:9" x14ac:dyDescent="0.2">
      <c r="A281" t="str">
        <f t="shared" si="74"/>
        <v>MHI</v>
      </c>
      <c r="B281" t="str">
        <f t="shared" si="75"/>
        <v>MOLCR</v>
      </c>
      <c r="C281" t="str">
        <f t="shared" si="76"/>
        <v>2013</v>
      </c>
      <c r="D281" s="23" t="s">
        <v>82</v>
      </c>
      <c r="E281" s="24" t="s">
        <v>22</v>
      </c>
      <c r="F281" s="25">
        <v>61.042000000000002</v>
      </c>
      <c r="G281">
        <f t="shared" si="77"/>
        <v>4</v>
      </c>
      <c r="H281">
        <f t="shared" si="78"/>
        <v>10</v>
      </c>
      <c r="I281">
        <f t="shared" si="79"/>
        <v>14</v>
      </c>
    </row>
    <row r="282" spans="1:9" x14ac:dyDescent="0.2">
      <c r="A282" t="str">
        <f t="shared" si="74"/>
        <v>MHI</v>
      </c>
      <c r="B282" t="str">
        <f t="shared" si="75"/>
        <v>MOLCR</v>
      </c>
      <c r="C282" t="str">
        <f t="shared" si="76"/>
        <v>2013</v>
      </c>
      <c r="D282" s="23" t="s">
        <v>82</v>
      </c>
      <c r="E282" s="24" t="s">
        <v>23</v>
      </c>
      <c r="F282" s="25">
        <v>8.6920000000000002</v>
      </c>
      <c r="G282">
        <f t="shared" si="77"/>
        <v>4</v>
      </c>
      <c r="H282">
        <f t="shared" si="78"/>
        <v>10</v>
      </c>
      <c r="I282">
        <f t="shared" si="79"/>
        <v>14</v>
      </c>
    </row>
    <row r="283" spans="1:9" x14ac:dyDescent="0.2">
      <c r="A283" t="str">
        <f t="shared" si="74"/>
        <v>MHI</v>
      </c>
      <c r="B283" t="str">
        <f t="shared" si="75"/>
        <v>MOLSI</v>
      </c>
      <c r="C283" t="str">
        <f t="shared" si="76"/>
        <v>2013</v>
      </c>
      <c r="D283" s="23" t="s">
        <v>83</v>
      </c>
      <c r="E283" s="24" t="s">
        <v>19</v>
      </c>
      <c r="F283" s="25">
        <v>6.8410000000000002</v>
      </c>
      <c r="G283">
        <f t="shared" si="77"/>
        <v>4</v>
      </c>
      <c r="H283">
        <f t="shared" si="78"/>
        <v>10</v>
      </c>
      <c r="I283">
        <f t="shared" si="79"/>
        <v>14</v>
      </c>
    </row>
    <row r="284" spans="1:9" x14ac:dyDescent="0.2">
      <c r="A284" t="str">
        <f t="shared" si="74"/>
        <v>MHI</v>
      </c>
      <c r="B284" t="str">
        <f t="shared" si="75"/>
        <v>MOLSI</v>
      </c>
      <c r="C284" t="str">
        <f t="shared" si="76"/>
        <v>2013</v>
      </c>
      <c r="D284" s="23" t="s">
        <v>83</v>
      </c>
      <c r="E284" s="24" t="s">
        <v>20</v>
      </c>
      <c r="F284" s="25">
        <v>0.76700000000000002</v>
      </c>
      <c r="G284">
        <f t="shared" si="77"/>
        <v>4</v>
      </c>
      <c r="H284">
        <f t="shared" si="78"/>
        <v>10</v>
      </c>
      <c r="I284">
        <f t="shared" si="79"/>
        <v>14</v>
      </c>
    </row>
    <row r="285" spans="1:9" x14ac:dyDescent="0.2">
      <c r="A285" t="str">
        <f t="shared" si="74"/>
        <v>MHI</v>
      </c>
      <c r="B285" t="str">
        <f t="shared" si="75"/>
        <v>MOLSI</v>
      </c>
      <c r="C285" t="str">
        <f t="shared" si="76"/>
        <v>2013</v>
      </c>
      <c r="D285" s="23" t="s">
        <v>83</v>
      </c>
      <c r="E285" s="24" t="s">
        <v>21</v>
      </c>
      <c r="F285" s="25">
        <v>4.7249999999999996</v>
      </c>
      <c r="G285">
        <f t="shared" si="77"/>
        <v>4</v>
      </c>
      <c r="H285">
        <f t="shared" si="78"/>
        <v>10</v>
      </c>
      <c r="I285">
        <f t="shared" si="79"/>
        <v>14</v>
      </c>
    </row>
    <row r="286" spans="1:9" x14ac:dyDescent="0.2">
      <c r="A286" t="str">
        <f t="shared" si="74"/>
        <v>MHI</v>
      </c>
      <c r="B286" t="str">
        <f t="shared" si="75"/>
        <v>MOLSI</v>
      </c>
      <c r="C286" t="str">
        <f t="shared" si="76"/>
        <v>2013</v>
      </c>
      <c r="D286" s="23" t="s">
        <v>83</v>
      </c>
      <c r="E286" s="24" t="s">
        <v>22</v>
      </c>
      <c r="F286" s="25">
        <v>75.573999999999998</v>
      </c>
      <c r="G286">
        <f t="shared" si="77"/>
        <v>4</v>
      </c>
      <c r="H286">
        <f t="shared" si="78"/>
        <v>10</v>
      </c>
      <c r="I286">
        <f t="shared" si="79"/>
        <v>14</v>
      </c>
    </row>
    <row r="287" spans="1:9" x14ac:dyDescent="0.2">
      <c r="A287" t="str">
        <f t="shared" si="74"/>
        <v>MHI</v>
      </c>
      <c r="B287" t="str">
        <f t="shared" si="75"/>
        <v>MOLSI</v>
      </c>
      <c r="C287" t="str">
        <f t="shared" si="76"/>
        <v>2013</v>
      </c>
      <c r="D287" s="23" t="s">
        <v>83</v>
      </c>
      <c r="E287" s="24" t="s">
        <v>23</v>
      </c>
      <c r="F287" s="25">
        <v>12.093</v>
      </c>
      <c r="G287">
        <f t="shared" si="77"/>
        <v>4</v>
      </c>
      <c r="H287">
        <f t="shared" si="78"/>
        <v>10</v>
      </c>
      <c r="I287">
        <f t="shared" si="79"/>
        <v>14</v>
      </c>
    </row>
    <row r="288" spans="1:9" x14ac:dyDescent="0.2">
      <c r="A288" t="str">
        <f t="shared" si="74"/>
        <v>MHI</v>
      </c>
      <c r="B288" t="str">
        <f t="shared" si="75"/>
        <v>NIICMLE</v>
      </c>
      <c r="C288" t="str">
        <f t="shared" si="76"/>
        <v>2013</v>
      </c>
      <c r="D288" s="23" t="s">
        <v>84</v>
      </c>
      <c r="E288" s="24" t="s">
        <v>19</v>
      </c>
      <c r="F288" s="25">
        <v>1.629</v>
      </c>
      <c r="G288">
        <f t="shared" si="77"/>
        <v>4</v>
      </c>
      <c r="H288">
        <f t="shared" si="78"/>
        <v>12</v>
      </c>
      <c r="I288">
        <f t="shared" si="79"/>
        <v>16</v>
      </c>
    </row>
    <row r="289" spans="1:9" x14ac:dyDescent="0.2">
      <c r="A289" t="str">
        <f t="shared" si="74"/>
        <v>MHI</v>
      </c>
      <c r="B289" t="str">
        <f t="shared" si="75"/>
        <v>NIICMLE</v>
      </c>
      <c r="C289" t="str">
        <f t="shared" si="76"/>
        <v>2013</v>
      </c>
      <c r="D289" s="23" t="s">
        <v>84</v>
      </c>
      <c r="E289" s="24" t="s">
        <v>20</v>
      </c>
      <c r="F289" s="25">
        <v>9.0060000000000002</v>
      </c>
      <c r="G289">
        <f t="shared" si="77"/>
        <v>4</v>
      </c>
      <c r="H289">
        <f t="shared" si="78"/>
        <v>12</v>
      </c>
      <c r="I289">
        <f t="shared" si="79"/>
        <v>16</v>
      </c>
    </row>
    <row r="290" spans="1:9" x14ac:dyDescent="0.2">
      <c r="A290" t="str">
        <f t="shared" si="74"/>
        <v>MHI</v>
      </c>
      <c r="B290" t="str">
        <f t="shared" si="75"/>
        <v>NIICMLE</v>
      </c>
      <c r="C290" t="str">
        <f t="shared" si="76"/>
        <v>2013</v>
      </c>
      <c r="D290" s="23" t="s">
        <v>84</v>
      </c>
      <c r="E290" s="24" t="s">
        <v>21</v>
      </c>
      <c r="F290" s="25">
        <v>1.3680000000000001</v>
      </c>
      <c r="G290">
        <f t="shared" si="77"/>
        <v>4</v>
      </c>
      <c r="H290">
        <f t="shared" si="78"/>
        <v>12</v>
      </c>
      <c r="I290">
        <f t="shared" si="79"/>
        <v>16</v>
      </c>
    </row>
    <row r="291" spans="1:9" x14ac:dyDescent="0.2">
      <c r="A291" t="str">
        <f t="shared" si="74"/>
        <v>MHI</v>
      </c>
      <c r="B291" t="str">
        <f t="shared" si="75"/>
        <v>NIICMLE</v>
      </c>
      <c r="C291" t="str">
        <f t="shared" si="76"/>
        <v>2013</v>
      </c>
      <c r="D291" s="23" t="s">
        <v>84</v>
      </c>
      <c r="E291" s="24" t="s">
        <v>22</v>
      </c>
      <c r="F291" s="25">
        <v>84.616</v>
      </c>
      <c r="G291">
        <f t="shared" si="77"/>
        <v>4</v>
      </c>
      <c r="H291">
        <f t="shared" si="78"/>
        <v>12</v>
      </c>
      <c r="I291">
        <f t="shared" si="79"/>
        <v>16</v>
      </c>
    </row>
    <row r="292" spans="1:9" x14ac:dyDescent="0.2">
      <c r="A292" t="str">
        <f t="shared" si="74"/>
        <v>MHI</v>
      </c>
      <c r="B292" t="str">
        <f t="shared" si="75"/>
        <v>NIICMLE</v>
      </c>
      <c r="C292" t="str">
        <f t="shared" si="76"/>
        <v>2013</v>
      </c>
      <c r="D292" s="23" t="s">
        <v>84</v>
      </c>
      <c r="E292" s="24" t="s">
        <v>23</v>
      </c>
      <c r="F292" s="25">
        <v>3.3820000000000001</v>
      </c>
      <c r="G292">
        <f t="shared" si="77"/>
        <v>4</v>
      </c>
      <c r="H292">
        <f t="shared" si="78"/>
        <v>12</v>
      </c>
      <c r="I292">
        <f t="shared" si="79"/>
        <v>16</v>
      </c>
    </row>
    <row r="293" spans="1:9" x14ac:dyDescent="0.2">
      <c r="A293" t="str">
        <f t="shared" si="74"/>
        <v>MHI</v>
      </c>
      <c r="B293" t="str">
        <f t="shared" si="75"/>
        <v>NIISIEA</v>
      </c>
      <c r="C293" t="str">
        <f t="shared" si="76"/>
        <v>2013</v>
      </c>
      <c r="D293" s="23" t="s">
        <v>85</v>
      </c>
      <c r="E293" s="24" t="s">
        <v>19</v>
      </c>
      <c r="F293" s="25">
        <v>3.141</v>
      </c>
      <c r="G293">
        <f t="shared" si="77"/>
        <v>4</v>
      </c>
      <c r="H293">
        <f t="shared" si="78"/>
        <v>12</v>
      </c>
      <c r="I293">
        <f t="shared" si="79"/>
        <v>16</v>
      </c>
    </row>
    <row r="294" spans="1:9" x14ac:dyDescent="0.2">
      <c r="A294" t="str">
        <f t="shared" si="74"/>
        <v>MHI</v>
      </c>
      <c r="B294" t="str">
        <f t="shared" si="75"/>
        <v>NIISIEA</v>
      </c>
      <c r="C294" t="str">
        <f t="shared" si="76"/>
        <v>2013</v>
      </c>
      <c r="D294" s="23" t="s">
        <v>85</v>
      </c>
      <c r="E294" s="24" t="s">
        <v>20</v>
      </c>
      <c r="F294" s="25">
        <v>0.84199999999999997</v>
      </c>
      <c r="G294">
        <f t="shared" si="77"/>
        <v>4</v>
      </c>
      <c r="H294">
        <f t="shared" si="78"/>
        <v>12</v>
      </c>
      <c r="I294">
        <f t="shared" si="79"/>
        <v>16</v>
      </c>
    </row>
    <row r="295" spans="1:9" x14ac:dyDescent="0.2">
      <c r="A295" t="str">
        <f t="shared" si="74"/>
        <v>MHI</v>
      </c>
      <c r="B295" t="str">
        <f t="shared" si="75"/>
        <v>NIISIEA</v>
      </c>
      <c r="C295" t="str">
        <f t="shared" si="76"/>
        <v>2013</v>
      </c>
      <c r="D295" s="23" t="s">
        <v>85</v>
      </c>
      <c r="E295" s="24" t="s">
        <v>21</v>
      </c>
      <c r="F295" s="25">
        <v>0.96</v>
      </c>
      <c r="G295">
        <f t="shared" si="77"/>
        <v>4</v>
      </c>
      <c r="H295">
        <f t="shared" si="78"/>
        <v>12</v>
      </c>
      <c r="I295">
        <f t="shared" si="79"/>
        <v>16</v>
      </c>
    </row>
    <row r="296" spans="1:9" x14ac:dyDescent="0.2">
      <c r="A296" t="str">
        <f t="shared" si="74"/>
        <v>MHI</v>
      </c>
      <c r="B296" t="str">
        <f t="shared" si="75"/>
        <v>NIISIEA</v>
      </c>
      <c r="C296" t="str">
        <f t="shared" si="76"/>
        <v>2013</v>
      </c>
      <c r="D296" s="23" t="s">
        <v>85</v>
      </c>
      <c r="E296" s="24" t="s">
        <v>22</v>
      </c>
      <c r="F296" s="25">
        <v>89.08</v>
      </c>
      <c r="G296">
        <f t="shared" si="77"/>
        <v>4</v>
      </c>
      <c r="H296">
        <f t="shared" si="78"/>
        <v>12</v>
      </c>
      <c r="I296">
        <f t="shared" si="79"/>
        <v>16</v>
      </c>
    </row>
    <row r="297" spans="1:9" x14ac:dyDescent="0.2">
      <c r="A297" t="str">
        <f t="shared" si="74"/>
        <v>MHI</v>
      </c>
      <c r="B297" t="str">
        <f t="shared" si="75"/>
        <v>NIISIEA</v>
      </c>
      <c r="C297" t="str">
        <f t="shared" si="76"/>
        <v>2013</v>
      </c>
      <c r="D297" s="23" t="s">
        <v>85</v>
      </c>
      <c r="E297" s="24" t="s">
        <v>23</v>
      </c>
      <c r="F297" s="25">
        <v>5.9790000000000001</v>
      </c>
      <c r="G297">
        <f t="shared" si="77"/>
        <v>4</v>
      </c>
      <c r="H297">
        <f t="shared" si="78"/>
        <v>12</v>
      </c>
      <c r="I297">
        <f t="shared" si="79"/>
        <v>16</v>
      </c>
    </row>
    <row r="298" spans="1:9" x14ac:dyDescent="0.2">
      <c r="A298" t="str">
        <f t="shared" si="74"/>
        <v>MHI</v>
      </c>
      <c r="B298" t="str">
        <f t="shared" si="75"/>
        <v>NIISIWE</v>
      </c>
      <c r="C298" t="str">
        <f t="shared" si="76"/>
        <v>2013</v>
      </c>
      <c r="D298" s="23" t="s">
        <v>86</v>
      </c>
      <c r="E298" s="24" t="s">
        <v>19</v>
      </c>
      <c r="F298" s="25">
        <v>1.393</v>
      </c>
      <c r="G298">
        <f t="shared" si="77"/>
        <v>4</v>
      </c>
      <c r="H298">
        <f t="shared" si="78"/>
        <v>12</v>
      </c>
      <c r="I298">
        <f t="shared" si="79"/>
        <v>16</v>
      </c>
    </row>
    <row r="299" spans="1:9" x14ac:dyDescent="0.2">
      <c r="A299" t="str">
        <f t="shared" si="74"/>
        <v>MHI</v>
      </c>
      <c r="B299" t="str">
        <f t="shared" si="75"/>
        <v>NIISIWE</v>
      </c>
      <c r="C299" t="str">
        <f t="shared" si="76"/>
        <v>2013</v>
      </c>
      <c r="D299" s="23" t="s">
        <v>86</v>
      </c>
      <c r="E299" s="24" t="s">
        <v>20</v>
      </c>
      <c r="F299" s="25">
        <v>2.032</v>
      </c>
      <c r="G299">
        <f t="shared" si="77"/>
        <v>4</v>
      </c>
      <c r="H299">
        <f t="shared" si="78"/>
        <v>12</v>
      </c>
      <c r="I299">
        <f t="shared" si="79"/>
        <v>16</v>
      </c>
    </row>
    <row r="300" spans="1:9" x14ac:dyDescent="0.2">
      <c r="A300" t="str">
        <f t="shared" si="74"/>
        <v>MHI</v>
      </c>
      <c r="B300" t="str">
        <f t="shared" si="75"/>
        <v>NIISIWE</v>
      </c>
      <c r="C300" t="str">
        <f t="shared" si="76"/>
        <v>2013</v>
      </c>
      <c r="D300" s="23" t="s">
        <v>86</v>
      </c>
      <c r="E300" s="24" t="s">
        <v>21</v>
      </c>
      <c r="F300" s="25">
        <v>2.1059999999999999</v>
      </c>
      <c r="G300">
        <f t="shared" si="77"/>
        <v>4</v>
      </c>
      <c r="H300">
        <f t="shared" si="78"/>
        <v>12</v>
      </c>
      <c r="I300">
        <f t="shared" si="79"/>
        <v>16</v>
      </c>
    </row>
    <row r="301" spans="1:9" x14ac:dyDescent="0.2">
      <c r="A301" t="str">
        <f t="shared" si="74"/>
        <v>MHI</v>
      </c>
      <c r="B301" t="str">
        <f t="shared" si="75"/>
        <v>NIISIWE</v>
      </c>
      <c r="C301" t="str">
        <f t="shared" si="76"/>
        <v>2013</v>
      </c>
      <c r="D301" s="23" t="s">
        <v>86</v>
      </c>
      <c r="E301" s="24" t="s">
        <v>22</v>
      </c>
      <c r="F301" s="25">
        <v>91.39</v>
      </c>
      <c r="G301">
        <f t="shared" si="77"/>
        <v>4</v>
      </c>
      <c r="H301">
        <f t="shared" si="78"/>
        <v>12</v>
      </c>
      <c r="I301">
        <f t="shared" si="79"/>
        <v>16</v>
      </c>
    </row>
    <row r="302" spans="1:9" x14ac:dyDescent="0.2">
      <c r="A302" t="str">
        <f t="shared" si="74"/>
        <v>MHI</v>
      </c>
      <c r="B302" t="str">
        <f t="shared" si="75"/>
        <v>NIISIWE</v>
      </c>
      <c r="C302" t="str">
        <f t="shared" si="76"/>
        <v>2013</v>
      </c>
      <c r="D302" s="23" t="s">
        <v>86</v>
      </c>
      <c r="E302" s="24" t="s">
        <v>23</v>
      </c>
      <c r="F302" s="25">
        <v>3.0790000000000002</v>
      </c>
      <c r="G302">
        <f t="shared" si="77"/>
        <v>4</v>
      </c>
      <c r="H302">
        <f t="shared" si="78"/>
        <v>12</v>
      </c>
      <c r="I302">
        <f t="shared" si="79"/>
        <v>16</v>
      </c>
    </row>
    <row r="303" spans="1:9" x14ac:dyDescent="0.2">
      <c r="A303" t="str">
        <f t="shared" si="74"/>
        <v>MHI</v>
      </c>
      <c r="B303" t="str">
        <f t="shared" si="75"/>
        <v>OAHCMEA</v>
      </c>
      <c r="C303" t="str">
        <f t="shared" si="76"/>
        <v>2013</v>
      </c>
      <c r="D303" s="23" t="s">
        <v>87</v>
      </c>
      <c r="E303" s="24" t="s">
        <v>19</v>
      </c>
      <c r="F303" s="25">
        <v>13.304</v>
      </c>
      <c r="G303">
        <f t="shared" si="77"/>
        <v>4</v>
      </c>
      <c r="H303">
        <f t="shared" si="78"/>
        <v>12</v>
      </c>
      <c r="I303">
        <f t="shared" si="79"/>
        <v>16</v>
      </c>
    </row>
    <row r="304" spans="1:9" x14ac:dyDescent="0.2">
      <c r="A304" t="str">
        <f t="shared" si="74"/>
        <v>MHI</v>
      </c>
      <c r="B304" t="str">
        <f t="shared" si="75"/>
        <v>OAHCMEA</v>
      </c>
      <c r="C304" t="str">
        <f t="shared" si="76"/>
        <v>2013</v>
      </c>
      <c r="D304" s="23" t="s">
        <v>87</v>
      </c>
      <c r="E304" s="24" t="s">
        <v>20</v>
      </c>
      <c r="F304" s="25">
        <v>1.5289999999999999</v>
      </c>
      <c r="G304">
        <f t="shared" si="77"/>
        <v>4</v>
      </c>
      <c r="H304">
        <f t="shared" si="78"/>
        <v>12</v>
      </c>
      <c r="I304">
        <f t="shared" si="79"/>
        <v>16</v>
      </c>
    </row>
    <row r="305" spans="1:9" x14ac:dyDescent="0.2">
      <c r="A305" t="str">
        <f t="shared" si="74"/>
        <v>MHI</v>
      </c>
      <c r="B305" t="str">
        <f t="shared" si="75"/>
        <v>OAHCMEA</v>
      </c>
      <c r="C305" t="str">
        <f t="shared" si="76"/>
        <v>2013</v>
      </c>
      <c r="D305" s="23" t="s">
        <v>87</v>
      </c>
      <c r="E305" s="24" t="s">
        <v>21</v>
      </c>
      <c r="F305" s="25">
        <v>5.8440000000000003</v>
      </c>
      <c r="G305">
        <f t="shared" si="77"/>
        <v>4</v>
      </c>
      <c r="H305">
        <f t="shared" si="78"/>
        <v>12</v>
      </c>
      <c r="I305">
        <f t="shared" si="79"/>
        <v>16</v>
      </c>
    </row>
    <row r="306" spans="1:9" x14ac:dyDescent="0.2">
      <c r="A306" t="str">
        <f t="shared" si="74"/>
        <v>MHI</v>
      </c>
      <c r="B306" t="str">
        <f t="shared" si="75"/>
        <v>OAHCMEA</v>
      </c>
      <c r="C306" t="str">
        <f t="shared" si="76"/>
        <v>2013</v>
      </c>
      <c r="D306" s="23" t="s">
        <v>87</v>
      </c>
      <c r="E306" s="24" t="s">
        <v>22</v>
      </c>
      <c r="F306" s="25">
        <v>68.430999999999997</v>
      </c>
      <c r="G306">
        <f t="shared" si="77"/>
        <v>4</v>
      </c>
      <c r="H306">
        <f t="shared" si="78"/>
        <v>12</v>
      </c>
      <c r="I306">
        <f t="shared" si="79"/>
        <v>16</v>
      </c>
    </row>
    <row r="307" spans="1:9" x14ac:dyDescent="0.2">
      <c r="A307" t="str">
        <f t="shared" si="74"/>
        <v>MHI</v>
      </c>
      <c r="B307" t="str">
        <f t="shared" si="75"/>
        <v>OAHCMEA</v>
      </c>
      <c r="C307" t="str">
        <f t="shared" si="76"/>
        <v>2013</v>
      </c>
      <c r="D307" s="23" t="s">
        <v>87</v>
      </c>
      <c r="E307" s="24" t="s">
        <v>23</v>
      </c>
      <c r="F307" s="25">
        <v>10.891999999999999</v>
      </c>
      <c r="G307">
        <f t="shared" si="77"/>
        <v>4</v>
      </c>
      <c r="H307">
        <f t="shared" si="78"/>
        <v>12</v>
      </c>
      <c r="I307">
        <f t="shared" si="79"/>
        <v>16</v>
      </c>
    </row>
    <row r="308" spans="1:9" x14ac:dyDescent="0.2">
      <c r="A308" t="str">
        <f t="shared" si="74"/>
        <v>MHI</v>
      </c>
      <c r="B308" t="str">
        <f t="shared" si="75"/>
        <v>OAHSINE</v>
      </c>
      <c r="C308" t="str">
        <f t="shared" si="76"/>
        <v>2013</v>
      </c>
      <c r="D308" s="23" t="s">
        <v>88</v>
      </c>
      <c r="E308" s="24" t="s">
        <v>19</v>
      </c>
      <c r="F308" s="25">
        <v>12.08</v>
      </c>
      <c r="G308">
        <f t="shared" si="77"/>
        <v>4</v>
      </c>
      <c r="H308">
        <f t="shared" si="78"/>
        <v>12</v>
      </c>
      <c r="I308">
        <f t="shared" si="79"/>
        <v>16</v>
      </c>
    </row>
    <row r="309" spans="1:9" x14ac:dyDescent="0.2">
      <c r="A309" t="str">
        <f t="shared" si="74"/>
        <v>MHI</v>
      </c>
      <c r="B309" t="str">
        <f t="shared" si="75"/>
        <v>OAHSINE</v>
      </c>
      <c r="C309" t="str">
        <f t="shared" si="76"/>
        <v>2013</v>
      </c>
      <c r="D309" s="23" t="s">
        <v>88</v>
      </c>
      <c r="E309" s="24" t="s">
        <v>20</v>
      </c>
      <c r="F309" s="25">
        <v>2.3210000000000002</v>
      </c>
      <c r="G309">
        <f t="shared" si="77"/>
        <v>4</v>
      </c>
      <c r="H309">
        <f t="shared" si="78"/>
        <v>12</v>
      </c>
      <c r="I309">
        <f t="shared" si="79"/>
        <v>16</v>
      </c>
    </row>
    <row r="310" spans="1:9" x14ac:dyDescent="0.2">
      <c r="A310" t="str">
        <f t="shared" si="74"/>
        <v>MHI</v>
      </c>
      <c r="B310" t="str">
        <f t="shared" si="75"/>
        <v>OAHSINE</v>
      </c>
      <c r="C310" t="str">
        <f t="shared" si="76"/>
        <v>2013</v>
      </c>
      <c r="D310" s="23" t="s">
        <v>88</v>
      </c>
      <c r="E310" s="24" t="s">
        <v>21</v>
      </c>
      <c r="F310" s="25">
        <v>9.3109999999999999</v>
      </c>
      <c r="G310">
        <f t="shared" si="77"/>
        <v>4</v>
      </c>
      <c r="H310">
        <f t="shared" si="78"/>
        <v>12</v>
      </c>
      <c r="I310">
        <f t="shared" si="79"/>
        <v>16</v>
      </c>
    </row>
    <row r="311" spans="1:9" x14ac:dyDescent="0.2">
      <c r="A311" t="str">
        <f t="shared" si="74"/>
        <v>MHI</v>
      </c>
      <c r="B311" t="str">
        <f t="shared" si="75"/>
        <v>OAHSINE</v>
      </c>
      <c r="C311" t="str">
        <f t="shared" si="76"/>
        <v>2013</v>
      </c>
      <c r="D311" s="23" t="s">
        <v>88</v>
      </c>
      <c r="E311" s="24" t="s">
        <v>22</v>
      </c>
      <c r="F311" s="25">
        <v>71.251000000000005</v>
      </c>
      <c r="G311">
        <f t="shared" si="77"/>
        <v>4</v>
      </c>
      <c r="H311">
        <f t="shared" si="78"/>
        <v>12</v>
      </c>
      <c r="I311">
        <f t="shared" si="79"/>
        <v>16</v>
      </c>
    </row>
    <row r="312" spans="1:9" x14ac:dyDescent="0.2">
      <c r="A312" t="str">
        <f t="shared" si="74"/>
        <v>MHI</v>
      </c>
      <c r="B312" t="str">
        <f t="shared" si="75"/>
        <v>OAHSINE</v>
      </c>
      <c r="C312" t="str">
        <f t="shared" si="76"/>
        <v>2013</v>
      </c>
      <c r="D312" s="23" t="s">
        <v>88</v>
      </c>
      <c r="E312" s="24" t="s">
        <v>23</v>
      </c>
      <c r="F312" s="25">
        <v>5.0359999999999996</v>
      </c>
      <c r="G312">
        <f t="shared" si="77"/>
        <v>4</v>
      </c>
      <c r="H312">
        <f t="shared" si="78"/>
        <v>12</v>
      </c>
      <c r="I312">
        <f t="shared" si="79"/>
        <v>16</v>
      </c>
    </row>
    <row r="313" spans="1:9" x14ac:dyDescent="0.2">
      <c r="A313" t="str">
        <f t="shared" si="74"/>
        <v>MHI</v>
      </c>
      <c r="B313" t="str">
        <f t="shared" si="75"/>
        <v>OAHSINO</v>
      </c>
      <c r="C313" t="str">
        <f t="shared" si="76"/>
        <v>2013</v>
      </c>
      <c r="D313" s="23" t="s">
        <v>89</v>
      </c>
      <c r="E313" s="24" t="s">
        <v>19</v>
      </c>
      <c r="F313" s="25">
        <v>9.3239999999999998</v>
      </c>
      <c r="G313">
        <f t="shared" si="77"/>
        <v>4</v>
      </c>
      <c r="H313">
        <f t="shared" si="78"/>
        <v>12</v>
      </c>
      <c r="I313">
        <f t="shared" si="79"/>
        <v>16</v>
      </c>
    </row>
    <row r="314" spans="1:9" x14ac:dyDescent="0.2">
      <c r="A314" t="str">
        <f t="shared" si="74"/>
        <v>MHI</v>
      </c>
      <c r="B314" t="str">
        <f t="shared" si="75"/>
        <v>OAHSINO</v>
      </c>
      <c r="C314" t="str">
        <f t="shared" si="76"/>
        <v>2013</v>
      </c>
      <c r="D314" s="23" t="s">
        <v>89</v>
      </c>
      <c r="E314" s="24" t="s">
        <v>20</v>
      </c>
      <c r="F314" s="25">
        <v>1.2569999999999999</v>
      </c>
      <c r="G314">
        <f t="shared" si="77"/>
        <v>4</v>
      </c>
      <c r="H314">
        <f t="shared" si="78"/>
        <v>12</v>
      </c>
      <c r="I314">
        <f t="shared" si="79"/>
        <v>16</v>
      </c>
    </row>
    <row r="315" spans="1:9" x14ac:dyDescent="0.2">
      <c r="A315" t="str">
        <f t="shared" si="74"/>
        <v>MHI</v>
      </c>
      <c r="B315" t="str">
        <f t="shared" si="75"/>
        <v>OAHSINO</v>
      </c>
      <c r="C315" t="str">
        <f t="shared" si="76"/>
        <v>2013</v>
      </c>
      <c r="D315" s="23" t="s">
        <v>89</v>
      </c>
      <c r="E315" s="24" t="s">
        <v>21</v>
      </c>
      <c r="F315" s="25">
        <v>2.7610000000000001</v>
      </c>
      <c r="G315">
        <f t="shared" si="77"/>
        <v>4</v>
      </c>
      <c r="H315">
        <f t="shared" si="78"/>
        <v>12</v>
      </c>
      <c r="I315">
        <f t="shared" si="79"/>
        <v>16</v>
      </c>
    </row>
    <row r="316" spans="1:9" x14ac:dyDescent="0.2">
      <c r="A316" t="str">
        <f t="shared" si="74"/>
        <v>MHI</v>
      </c>
      <c r="B316" t="str">
        <f t="shared" si="75"/>
        <v>OAHSINO</v>
      </c>
      <c r="C316" t="str">
        <f t="shared" si="76"/>
        <v>2013</v>
      </c>
      <c r="D316" s="23" t="s">
        <v>89</v>
      </c>
      <c r="E316" s="24" t="s">
        <v>22</v>
      </c>
      <c r="F316" s="25">
        <v>84.498000000000005</v>
      </c>
      <c r="G316">
        <f t="shared" si="77"/>
        <v>4</v>
      </c>
      <c r="H316">
        <f t="shared" si="78"/>
        <v>12</v>
      </c>
      <c r="I316">
        <f t="shared" si="79"/>
        <v>16</v>
      </c>
    </row>
    <row r="317" spans="1:9" x14ac:dyDescent="0.2">
      <c r="A317" t="str">
        <f t="shared" si="74"/>
        <v>MHI</v>
      </c>
      <c r="B317" t="str">
        <f t="shared" si="75"/>
        <v>OAHSINO</v>
      </c>
      <c r="C317" t="str">
        <f t="shared" si="76"/>
        <v>2013</v>
      </c>
      <c r="D317" s="23" t="s">
        <v>89</v>
      </c>
      <c r="E317" s="24" t="s">
        <v>23</v>
      </c>
      <c r="F317" s="25">
        <v>2.16</v>
      </c>
      <c r="G317">
        <f t="shared" si="77"/>
        <v>4</v>
      </c>
      <c r="H317">
        <f t="shared" si="78"/>
        <v>12</v>
      </c>
      <c r="I317">
        <f t="shared" si="79"/>
        <v>16</v>
      </c>
    </row>
    <row r="318" spans="1:9" x14ac:dyDescent="0.2">
      <c r="A318" t="str">
        <f t="shared" si="74"/>
        <v>MHI</v>
      </c>
      <c r="B318" t="str">
        <f t="shared" si="75"/>
        <v>OAHSISO</v>
      </c>
      <c r="C318" t="str">
        <f t="shared" si="76"/>
        <v>2013</v>
      </c>
      <c r="D318" s="23" t="s">
        <v>90</v>
      </c>
      <c r="E318" s="24" t="s">
        <v>19</v>
      </c>
      <c r="F318" s="25">
        <v>4.8070000000000004</v>
      </c>
      <c r="G318">
        <f t="shared" si="77"/>
        <v>4</v>
      </c>
      <c r="H318">
        <f t="shared" si="78"/>
        <v>12</v>
      </c>
      <c r="I318">
        <f t="shared" si="79"/>
        <v>16</v>
      </c>
    </row>
    <row r="319" spans="1:9" x14ac:dyDescent="0.2">
      <c r="A319" t="str">
        <f t="shared" si="74"/>
        <v>MHI</v>
      </c>
      <c r="B319" t="str">
        <f t="shared" si="75"/>
        <v>OAHSISO</v>
      </c>
      <c r="C319" t="str">
        <f t="shared" si="76"/>
        <v>2013</v>
      </c>
      <c r="D319" s="23" t="s">
        <v>90</v>
      </c>
      <c r="E319" s="24" t="s">
        <v>20</v>
      </c>
      <c r="F319" s="25">
        <v>0.82299999999999995</v>
      </c>
      <c r="G319">
        <f t="shared" si="77"/>
        <v>4</v>
      </c>
      <c r="H319">
        <f t="shared" si="78"/>
        <v>12</v>
      </c>
      <c r="I319">
        <f t="shared" si="79"/>
        <v>16</v>
      </c>
    </row>
    <row r="320" spans="1:9" x14ac:dyDescent="0.2">
      <c r="A320" t="str">
        <f t="shared" si="74"/>
        <v>MHI</v>
      </c>
      <c r="B320" t="str">
        <f t="shared" si="75"/>
        <v>OAHSISO</v>
      </c>
      <c r="C320" t="str">
        <f t="shared" si="76"/>
        <v>2013</v>
      </c>
      <c r="D320" s="23" t="s">
        <v>90</v>
      </c>
      <c r="E320" s="24" t="s">
        <v>21</v>
      </c>
      <c r="F320" s="25">
        <v>9.8970000000000002</v>
      </c>
      <c r="G320">
        <f t="shared" si="77"/>
        <v>4</v>
      </c>
      <c r="H320">
        <f t="shared" si="78"/>
        <v>12</v>
      </c>
      <c r="I320">
        <f t="shared" si="79"/>
        <v>16</v>
      </c>
    </row>
    <row r="321" spans="1:9" x14ac:dyDescent="0.2">
      <c r="A321" t="str">
        <f t="shared" si="74"/>
        <v>MHI</v>
      </c>
      <c r="B321" t="str">
        <f t="shared" si="75"/>
        <v>OAHSISO</v>
      </c>
      <c r="C321" t="str">
        <f t="shared" si="76"/>
        <v>2013</v>
      </c>
      <c r="D321" s="23" t="s">
        <v>90</v>
      </c>
      <c r="E321" s="24" t="s">
        <v>22</v>
      </c>
      <c r="F321" s="25">
        <v>73.798000000000002</v>
      </c>
      <c r="G321">
        <f t="shared" si="77"/>
        <v>4</v>
      </c>
      <c r="H321">
        <f t="shared" si="78"/>
        <v>12</v>
      </c>
      <c r="I321">
        <f t="shared" si="79"/>
        <v>16</v>
      </c>
    </row>
    <row r="322" spans="1:9" x14ac:dyDescent="0.2">
      <c r="A322" t="str">
        <f t="shared" si="74"/>
        <v>MHI</v>
      </c>
      <c r="B322" t="str">
        <f t="shared" si="75"/>
        <v>OAHSISO</v>
      </c>
      <c r="C322" t="str">
        <f t="shared" si="76"/>
        <v>2013</v>
      </c>
      <c r="D322" s="23" t="s">
        <v>90</v>
      </c>
      <c r="E322" s="24" t="s">
        <v>23</v>
      </c>
      <c r="F322" s="25">
        <v>10.676</v>
      </c>
      <c r="G322">
        <f t="shared" si="77"/>
        <v>4</v>
      </c>
      <c r="H322">
        <f t="shared" si="78"/>
        <v>12</v>
      </c>
      <c r="I322">
        <f t="shared" si="79"/>
        <v>16</v>
      </c>
    </row>
    <row r="323" spans="1:9" x14ac:dyDescent="0.2">
      <c r="A323" t="str">
        <f t="shared" si="74"/>
        <v>MHI</v>
      </c>
      <c r="B323" t="str">
        <f t="shared" si="75"/>
        <v>HAW</v>
      </c>
      <c r="C323" t="str">
        <f t="shared" si="76"/>
        <v>2016</v>
      </c>
      <c r="D323" s="23" t="s">
        <v>91</v>
      </c>
      <c r="E323" s="24" t="s">
        <v>19</v>
      </c>
      <c r="F323" s="25">
        <v>12.946</v>
      </c>
      <c r="G323">
        <f t="shared" si="77"/>
        <v>4</v>
      </c>
      <c r="H323">
        <f t="shared" si="78"/>
        <v>8</v>
      </c>
      <c r="I323">
        <f t="shared" si="79"/>
        <v>12</v>
      </c>
    </row>
    <row r="324" spans="1:9" x14ac:dyDescent="0.2">
      <c r="A324" t="str">
        <f t="shared" ref="A324:A387" si="80">LEFT(D324,G324-1)</f>
        <v>MHI</v>
      </c>
      <c r="B324" t="str">
        <f t="shared" ref="B324:B387" si="81">MID(D324,G324+1,H324-G324-1)</f>
        <v>HAW</v>
      </c>
      <c r="C324" t="str">
        <f t="shared" ref="C324:C387" si="82">RIGHT(D324,(I324-H324))</f>
        <v>2016</v>
      </c>
      <c r="D324" s="23" t="s">
        <v>91</v>
      </c>
      <c r="E324" s="24" t="s">
        <v>20</v>
      </c>
      <c r="F324" s="25">
        <v>6.9340000000000002</v>
      </c>
      <c r="G324">
        <f t="shared" ref="G324:G387" si="83">FIND("_",D324)</f>
        <v>4</v>
      </c>
      <c r="H324">
        <f t="shared" ref="H324:H387" si="84">FIND("_",D324,G324+1)</f>
        <v>8</v>
      </c>
      <c r="I324">
        <f t="shared" ref="I324:I387" si="85">LEN(D324)</f>
        <v>12</v>
      </c>
    </row>
    <row r="325" spans="1:9" x14ac:dyDescent="0.2">
      <c r="A325" t="str">
        <f t="shared" si="80"/>
        <v>MHI</v>
      </c>
      <c r="B325" t="str">
        <f t="shared" si="81"/>
        <v>HAW</v>
      </c>
      <c r="C325" t="str">
        <f t="shared" si="82"/>
        <v>2016</v>
      </c>
      <c r="D325" s="23" t="s">
        <v>91</v>
      </c>
      <c r="E325" s="24" t="s">
        <v>21</v>
      </c>
      <c r="F325" s="25">
        <v>10.071999999999999</v>
      </c>
      <c r="G325">
        <f t="shared" si="83"/>
        <v>4</v>
      </c>
      <c r="H325">
        <f t="shared" si="84"/>
        <v>8</v>
      </c>
      <c r="I325">
        <f t="shared" si="85"/>
        <v>12</v>
      </c>
    </row>
    <row r="326" spans="1:9" x14ac:dyDescent="0.2">
      <c r="A326" t="str">
        <f t="shared" si="80"/>
        <v>MHI</v>
      </c>
      <c r="B326" t="str">
        <f t="shared" si="81"/>
        <v>HAW</v>
      </c>
      <c r="C326" t="str">
        <f t="shared" si="82"/>
        <v>2016</v>
      </c>
      <c r="D326" s="23" t="s">
        <v>91</v>
      </c>
      <c r="E326" s="24" t="s">
        <v>22</v>
      </c>
      <c r="F326" s="25">
        <v>65.216999999999999</v>
      </c>
      <c r="G326">
        <f t="shared" si="83"/>
        <v>4</v>
      </c>
      <c r="H326">
        <f t="shared" si="84"/>
        <v>8</v>
      </c>
      <c r="I326">
        <f t="shared" si="85"/>
        <v>12</v>
      </c>
    </row>
    <row r="327" spans="1:9" x14ac:dyDescent="0.2">
      <c r="A327" t="str">
        <f t="shared" si="80"/>
        <v>MHI</v>
      </c>
      <c r="B327" t="str">
        <f t="shared" si="81"/>
        <v>HAW</v>
      </c>
      <c r="C327" t="str">
        <f t="shared" si="82"/>
        <v>2016</v>
      </c>
      <c r="D327" s="23" t="s">
        <v>91</v>
      </c>
      <c r="E327" s="24" t="s">
        <v>23</v>
      </c>
      <c r="F327" s="25">
        <v>4.8319999999999999</v>
      </c>
      <c r="G327">
        <f t="shared" si="83"/>
        <v>4</v>
      </c>
      <c r="H327">
        <f t="shared" si="84"/>
        <v>8</v>
      </c>
      <c r="I327">
        <f t="shared" si="85"/>
        <v>12</v>
      </c>
    </row>
    <row r="328" spans="1:9" x14ac:dyDescent="0.2">
      <c r="A328" t="str">
        <f t="shared" si="80"/>
        <v>MHI</v>
      </c>
      <c r="B328" t="str">
        <f t="shared" si="81"/>
        <v>KAU</v>
      </c>
      <c r="C328" t="str">
        <f t="shared" si="82"/>
        <v>2016</v>
      </c>
      <c r="D328" s="23" t="s">
        <v>92</v>
      </c>
      <c r="E328" s="24" t="s">
        <v>19</v>
      </c>
      <c r="F328" s="25">
        <v>2.38</v>
      </c>
      <c r="G328">
        <f t="shared" si="83"/>
        <v>4</v>
      </c>
      <c r="H328">
        <f t="shared" si="84"/>
        <v>8</v>
      </c>
      <c r="I328">
        <f t="shared" si="85"/>
        <v>12</v>
      </c>
    </row>
    <row r="329" spans="1:9" x14ac:dyDescent="0.2">
      <c r="A329" t="str">
        <f t="shared" si="80"/>
        <v>MHI</v>
      </c>
      <c r="B329" t="str">
        <f t="shared" si="81"/>
        <v>KAU</v>
      </c>
      <c r="C329" t="str">
        <f t="shared" si="82"/>
        <v>2016</v>
      </c>
      <c r="D329" s="23" t="s">
        <v>92</v>
      </c>
      <c r="E329" s="24" t="s">
        <v>20</v>
      </c>
      <c r="F329" s="25">
        <v>3.6110000000000002</v>
      </c>
      <c r="G329">
        <f t="shared" si="83"/>
        <v>4</v>
      </c>
      <c r="H329">
        <f t="shared" si="84"/>
        <v>8</v>
      </c>
      <c r="I329">
        <f t="shared" si="85"/>
        <v>12</v>
      </c>
    </row>
    <row r="330" spans="1:9" x14ac:dyDescent="0.2">
      <c r="A330" t="str">
        <f t="shared" si="80"/>
        <v>MHI</v>
      </c>
      <c r="B330" t="str">
        <f t="shared" si="81"/>
        <v>KAU</v>
      </c>
      <c r="C330" t="str">
        <f t="shared" si="82"/>
        <v>2016</v>
      </c>
      <c r="D330" s="23" t="s">
        <v>92</v>
      </c>
      <c r="E330" s="24" t="s">
        <v>21</v>
      </c>
      <c r="F330" s="25">
        <v>6.7119999999999997</v>
      </c>
      <c r="G330">
        <f t="shared" si="83"/>
        <v>4</v>
      </c>
      <c r="H330">
        <f t="shared" si="84"/>
        <v>8</v>
      </c>
      <c r="I330">
        <f t="shared" si="85"/>
        <v>12</v>
      </c>
    </row>
    <row r="331" spans="1:9" x14ac:dyDescent="0.2">
      <c r="A331" t="str">
        <f t="shared" si="80"/>
        <v>MHI</v>
      </c>
      <c r="B331" t="str">
        <f t="shared" si="81"/>
        <v>KAU</v>
      </c>
      <c r="C331" t="str">
        <f t="shared" si="82"/>
        <v>2016</v>
      </c>
      <c r="D331" s="23" t="s">
        <v>92</v>
      </c>
      <c r="E331" s="24" t="s">
        <v>22</v>
      </c>
      <c r="F331" s="25">
        <v>79.924000000000007</v>
      </c>
      <c r="G331">
        <f t="shared" si="83"/>
        <v>4</v>
      </c>
      <c r="H331">
        <f t="shared" si="84"/>
        <v>8</v>
      </c>
      <c r="I331">
        <f t="shared" si="85"/>
        <v>12</v>
      </c>
    </row>
    <row r="332" spans="1:9" x14ac:dyDescent="0.2">
      <c r="A332" t="str">
        <f t="shared" si="80"/>
        <v>MHI</v>
      </c>
      <c r="B332" t="str">
        <f t="shared" si="81"/>
        <v>KAU</v>
      </c>
      <c r="C332" t="str">
        <f t="shared" si="82"/>
        <v>2016</v>
      </c>
      <c r="D332" s="23" t="s">
        <v>92</v>
      </c>
      <c r="E332" s="24" t="s">
        <v>23</v>
      </c>
      <c r="F332" s="25">
        <v>7.3730000000000002</v>
      </c>
      <c r="G332">
        <f t="shared" si="83"/>
        <v>4</v>
      </c>
      <c r="H332">
        <f t="shared" si="84"/>
        <v>8</v>
      </c>
      <c r="I332">
        <f t="shared" si="85"/>
        <v>12</v>
      </c>
    </row>
    <row r="333" spans="1:9" x14ac:dyDescent="0.2">
      <c r="A333" t="str">
        <f t="shared" si="80"/>
        <v>MHI</v>
      </c>
      <c r="B333" t="str">
        <f t="shared" si="81"/>
        <v>LAN</v>
      </c>
      <c r="C333" t="str">
        <f t="shared" si="82"/>
        <v>2016</v>
      </c>
      <c r="D333" s="23" t="s">
        <v>93</v>
      </c>
      <c r="E333" s="24" t="s">
        <v>19</v>
      </c>
      <c r="F333" s="25">
        <v>22.472000000000001</v>
      </c>
      <c r="G333">
        <f t="shared" si="83"/>
        <v>4</v>
      </c>
      <c r="H333">
        <f t="shared" si="84"/>
        <v>8</v>
      </c>
      <c r="I333">
        <f t="shared" si="85"/>
        <v>12</v>
      </c>
    </row>
    <row r="334" spans="1:9" x14ac:dyDescent="0.2">
      <c r="A334" t="str">
        <f t="shared" si="80"/>
        <v>MHI</v>
      </c>
      <c r="B334" t="str">
        <f t="shared" si="81"/>
        <v>LAN</v>
      </c>
      <c r="C334" t="str">
        <f t="shared" si="82"/>
        <v>2016</v>
      </c>
      <c r="D334" s="23" t="s">
        <v>93</v>
      </c>
      <c r="E334" s="24" t="s">
        <v>20</v>
      </c>
      <c r="F334" s="25">
        <v>0.94299999999999995</v>
      </c>
      <c r="G334">
        <f t="shared" si="83"/>
        <v>4</v>
      </c>
      <c r="H334">
        <f t="shared" si="84"/>
        <v>8</v>
      </c>
      <c r="I334">
        <f t="shared" si="85"/>
        <v>12</v>
      </c>
    </row>
    <row r="335" spans="1:9" x14ac:dyDescent="0.2">
      <c r="A335" t="str">
        <f t="shared" si="80"/>
        <v>MHI</v>
      </c>
      <c r="B335" t="str">
        <f t="shared" si="81"/>
        <v>LAN</v>
      </c>
      <c r="C335" t="str">
        <f t="shared" si="82"/>
        <v>2016</v>
      </c>
      <c r="D335" s="23" t="s">
        <v>93</v>
      </c>
      <c r="E335" s="24" t="s">
        <v>21</v>
      </c>
      <c r="F335" s="25">
        <v>2.327</v>
      </c>
      <c r="G335">
        <f t="shared" si="83"/>
        <v>4</v>
      </c>
      <c r="H335">
        <f t="shared" si="84"/>
        <v>8</v>
      </c>
      <c r="I335">
        <f t="shared" si="85"/>
        <v>12</v>
      </c>
    </row>
    <row r="336" spans="1:9" x14ac:dyDescent="0.2">
      <c r="A336" t="str">
        <f t="shared" si="80"/>
        <v>MHI</v>
      </c>
      <c r="B336" t="str">
        <f t="shared" si="81"/>
        <v>LAN</v>
      </c>
      <c r="C336" t="str">
        <f t="shared" si="82"/>
        <v>2016</v>
      </c>
      <c r="D336" s="23" t="s">
        <v>93</v>
      </c>
      <c r="E336" s="24" t="s">
        <v>22</v>
      </c>
      <c r="F336" s="25">
        <v>68.066999999999993</v>
      </c>
      <c r="G336">
        <f t="shared" si="83"/>
        <v>4</v>
      </c>
      <c r="H336">
        <f t="shared" si="84"/>
        <v>8</v>
      </c>
      <c r="I336">
        <f t="shared" si="85"/>
        <v>12</v>
      </c>
    </row>
    <row r="337" spans="1:9" x14ac:dyDescent="0.2">
      <c r="A337" t="str">
        <f t="shared" si="80"/>
        <v>MHI</v>
      </c>
      <c r="B337" t="str">
        <f t="shared" si="81"/>
        <v>LAN</v>
      </c>
      <c r="C337" t="str">
        <f t="shared" si="82"/>
        <v>2016</v>
      </c>
      <c r="D337" s="23" t="s">
        <v>93</v>
      </c>
      <c r="E337" s="24" t="s">
        <v>23</v>
      </c>
      <c r="F337" s="25">
        <v>6.1920000000000002</v>
      </c>
      <c r="G337">
        <f t="shared" si="83"/>
        <v>4</v>
      </c>
      <c r="H337">
        <f t="shared" si="84"/>
        <v>8</v>
      </c>
      <c r="I337">
        <f t="shared" si="85"/>
        <v>12</v>
      </c>
    </row>
    <row r="338" spans="1:9" x14ac:dyDescent="0.2">
      <c r="A338" t="str">
        <f t="shared" si="80"/>
        <v>MHI</v>
      </c>
      <c r="B338" t="str">
        <f t="shared" si="81"/>
        <v>MAI</v>
      </c>
      <c r="C338" t="str">
        <f t="shared" si="82"/>
        <v>2016</v>
      </c>
      <c r="D338" s="23" t="s">
        <v>94</v>
      </c>
      <c r="E338" s="24" t="s">
        <v>19</v>
      </c>
      <c r="F338" s="25">
        <v>19.574999999999999</v>
      </c>
      <c r="G338">
        <f t="shared" si="83"/>
        <v>4</v>
      </c>
      <c r="H338">
        <f t="shared" si="84"/>
        <v>8</v>
      </c>
      <c r="I338">
        <f t="shared" si="85"/>
        <v>12</v>
      </c>
    </row>
    <row r="339" spans="1:9" x14ac:dyDescent="0.2">
      <c r="A339" t="str">
        <f t="shared" si="80"/>
        <v>MHI</v>
      </c>
      <c r="B339" t="str">
        <f t="shared" si="81"/>
        <v>MAI</v>
      </c>
      <c r="C339" t="str">
        <f t="shared" si="82"/>
        <v>2016</v>
      </c>
      <c r="D339" s="23" t="s">
        <v>94</v>
      </c>
      <c r="E339" s="24" t="s">
        <v>20</v>
      </c>
      <c r="F339" s="25">
        <v>3.5859999999999999</v>
      </c>
      <c r="G339">
        <f t="shared" si="83"/>
        <v>4</v>
      </c>
      <c r="H339">
        <f t="shared" si="84"/>
        <v>8</v>
      </c>
      <c r="I339">
        <f t="shared" si="85"/>
        <v>12</v>
      </c>
    </row>
    <row r="340" spans="1:9" x14ac:dyDescent="0.2">
      <c r="A340" t="str">
        <f t="shared" si="80"/>
        <v>MHI</v>
      </c>
      <c r="B340" t="str">
        <f t="shared" si="81"/>
        <v>MAI</v>
      </c>
      <c r="C340" t="str">
        <f t="shared" si="82"/>
        <v>2016</v>
      </c>
      <c r="D340" s="23" t="s">
        <v>94</v>
      </c>
      <c r="E340" s="24" t="s">
        <v>21</v>
      </c>
      <c r="F340" s="25">
        <v>6.7610000000000001</v>
      </c>
      <c r="G340">
        <f t="shared" si="83"/>
        <v>4</v>
      </c>
      <c r="H340">
        <f t="shared" si="84"/>
        <v>8</v>
      </c>
      <c r="I340">
        <f t="shared" si="85"/>
        <v>12</v>
      </c>
    </row>
    <row r="341" spans="1:9" x14ac:dyDescent="0.2">
      <c r="A341" t="str">
        <f t="shared" si="80"/>
        <v>MHI</v>
      </c>
      <c r="B341" t="str">
        <f t="shared" si="81"/>
        <v>MAI</v>
      </c>
      <c r="C341" t="str">
        <f t="shared" si="82"/>
        <v>2016</v>
      </c>
      <c r="D341" s="23" t="s">
        <v>94</v>
      </c>
      <c r="E341" s="24" t="s">
        <v>22</v>
      </c>
      <c r="F341" s="25">
        <v>60.731999999999999</v>
      </c>
      <c r="G341">
        <f t="shared" si="83"/>
        <v>4</v>
      </c>
      <c r="H341">
        <f t="shared" si="84"/>
        <v>8</v>
      </c>
      <c r="I341">
        <f t="shared" si="85"/>
        <v>12</v>
      </c>
    </row>
    <row r="342" spans="1:9" x14ac:dyDescent="0.2">
      <c r="A342" t="str">
        <f t="shared" si="80"/>
        <v>MHI</v>
      </c>
      <c r="B342" t="str">
        <f t="shared" si="81"/>
        <v>MAI</v>
      </c>
      <c r="C342" t="str">
        <f t="shared" si="82"/>
        <v>2016</v>
      </c>
      <c r="D342" s="23" t="s">
        <v>94</v>
      </c>
      <c r="E342" s="24" t="s">
        <v>23</v>
      </c>
      <c r="F342" s="25">
        <v>9.3460000000000001</v>
      </c>
      <c r="G342">
        <f t="shared" si="83"/>
        <v>4</v>
      </c>
      <c r="H342">
        <f t="shared" si="84"/>
        <v>8</v>
      </c>
      <c r="I342">
        <f t="shared" si="85"/>
        <v>12</v>
      </c>
    </row>
    <row r="343" spans="1:9" x14ac:dyDescent="0.2">
      <c r="A343" t="str">
        <f t="shared" si="80"/>
        <v>MHI</v>
      </c>
      <c r="B343" t="str">
        <f t="shared" si="81"/>
        <v>MOL</v>
      </c>
      <c r="C343" t="str">
        <f t="shared" si="82"/>
        <v>2016</v>
      </c>
      <c r="D343" s="23" t="s">
        <v>95</v>
      </c>
      <c r="E343" s="24" t="s">
        <v>19</v>
      </c>
      <c r="F343" s="25">
        <v>19.95</v>
      </c>
      <c r="G343">
        <f t="shared" si="83"/>
        <v>4</v>
      </c>
      <c r="H343">
        <f t="shared" si="84"/>
        <v>8</v>
      </c>
      <c r="I343">
        <f t="shared" si="85"/>
        <v>12</v>
      </c>
    </row>
    <row r="344" spans="1:9" x14ac:dyDescent="0.2">
      <c r="A344" t="str">
        <f t="shared" si="80"/>
        <v>MHI</v>
      </c>
      <c r="B344" t="str">
        <f t="shared" si="81"/>
        <v>MOL</v>
      </c>
      <c r="C344" t="str">
        <f t="shared" si="82"/>
        <v>2016</v>
      </c>
      <c r="D344" s="23" t="s">
        <v>95</v>
      </c>
      <c r="E344" s="24" t="s">
        <v>20</v>
      </c>
      <c r="F344" s="25">
        <v>2.93</v>
      </c>
      <c r="G344">
        <f t="shared" si="83"/>
        <v>4</v>
      </c>
      <c r="H344">
        <f t="shared" si="84"/>
        <v>8</v>
      </c>
      <c r="I344">
        <f t="shared" si="85"/>
        <v>12</v>
      </c>
    </row>
    <row r="345" spans="1:9" x14ac:dyDescent="0.2">
      <c r="A345" t="str">
        <f t="shared" si="80"/>
        <v>MHI</v>
      </c>
      <c r="B345" t="str">
        <f t="shared" si="81"/>
        <v>MOL</v>
      </c>
      <c r="C345" t="str">
        <f t="shared" si="82"/>
        <v>2016</v>
      </c>
      <c r="D345" s="23" t="s">
        <v>95</v>
      </c>
      <c r="E345" s="24" t="s">
        <v>21</v>
      </c>
      <c r="F345" s="25">
        <v>3.4630000000000001</v>
      </c>
      <c r="G345">
        <f t="shared" si="83"/>
        <v>4</v>
      </c>
      <c r="H345">
        <f t="shared" si="84"/>
        <v>8</v>
      </c>
      <c r="I345">
        <f t="shared" si="85"/>
        <v>12</v>
      </c>
    </row>
    <row r="346" spans="1:9" x14ac:dyDescent="0.2">
      <c r="A346" t="str">
        <f t="shared" si="80"/>
        <v>MHI</v>
      </c>
      <c r="B346" t="str">
        <f t="shared" si="81"/>
        <v>MOL</v>
      </c>
      <c r="C346" t="str">
        <f t="shared" si="82"/>
        <v>2016</v>
      </c>
      <c r="D346" s="23" t="s">
        <v>95</v>
      </c>
      <c r="E346" s="24" t="s">
        <v>22</v>
      </c>
      <c r="F346" s="25">
        <v>64.009</v>
      </c>
      <c r="G346">
        <f t="shared" si="83"/>
        <v>4</v>
      </c>
      <c r="H346">
        <f t="shared" si="84"/>
        <v>8</v>
      </c>
      <c r="I346">
        <f t="shared" si="85"/>
        <v>12</v>
      </c>
    </row>
    <row r="347" spans="1:9" x14ac:dyDescent="0.2">
      <c r="A347" t="str">
        <f t="shared" si="80"/>
        <v>MHI</v>
      </c>
      <c r="B347" t="str">
        <f t="shared" si="81"/>
        <v>MOL</v>
      </c>
      <c r="C347" t="str">
        <f t="shared" si="82"/>
        <v>2016</v>
      </c>
      <c r="D347" s="23" t="s">
        <v>95</v>
      </c>
      <c r="E347" s="24" t="s">
        <v>23</v>
      </c>
      <c r="F347" s="25">
        <v>9.6470000000000002</v>
      </c>
      <c r="G347">
        <f t="shared" si="83"/>
        <v>4</v>
      </c>
      <c r="H347">
        <f t="shared" si="84"/>
        <v>8</v>
      </c>
      <c r="I347">
        <f t="shared" si="85"/>
        <v>12</v>
      </c>
    </row>
    <row r="348" spans="1:9" x14ac:dyDescent="0.2">
      <c r="A348" t="str">
        <f t="shared" si="80"/>
        <v>MHI</v>
      </c>
      <c r="B348" t="str">
        <f t="shared" si="81"/>
        <v>NII</v>
      </c>
      <c r="C348" t="str">
        <f t="shared" si="82"/>
        <v>2016</v>
      </c>
      <c r="D348" s="23" t="s">
        <v>96</v>
      </c>
      <c r="E348" s="24" t="s">
        <v>19</v>
      </c>
      <c r="F348" s="25">
        <v>0.89300000000000002</v>
      </c>
      <c r="G348">
        <f t="shared" si="83"/>
        <v>4</v>
      </c>
      <c r="H348">
        <f t="shared" si="84"/>
        <v>8</v>
      </c>
      <c r="I348">
        <f t="shared" si="85"/>
        <v>12</v>
      </c>
    </row>
    <row r="349" spans="1:9" x14ac:dyDescent="0.2">
      <c r="A349" t="str">
        <f t="shared" si="80"/>
        <v>MHI</v>
      </c>
      <c r="B349" t="str">
        <f t="shared" si="81"/>
        <v>NII</v>
      </c>
      <c r="C349" t="str">
        <f t="shared" si="82"/>
        <v>2016</v>
      </c>
      <c r="D349" s="23" t="s">
        <v>96</v>
      </c>
      <c r="E349" s="24" t="s">
        <v>20</v>
      </c>
      <c r="F349" s="25">
        <v>1.7350000000000001</v>
      </c>
      <c r="G349">
        <f t="shared" si="83"/>
        <v>4</v>
      </c>
      <c r="H349">
        <f t="shared" si="84"/>
        <v>8</v>
      </c>
      <c r="I349">
        <f t="shared" si="85"/>
        <v>12</v>
      </c>
    </row>
    <row r="350" spans="1:9" x14ac:dyDescent="0.2">
      <c r="A350" t="str">
        <f t="shared" si="80"/>
        <v>MHI</v>
      </c>
      <c r="B350" t="str">
        <f t="shared" si="81"/>
        <v>NII</v>
      </c>
      <c r="C350" t="str">
        <f t="shared" si="82"/>
        <v>2016</v>
      </c>
      <c r="D350" s="23" t="s">
        <v>96</v>
      </c>
      <c r="E350" s="24" t="s">
        <v>21</v>
      </c>
      <c r="F350" s="25">
        <v>4.9950000000000001</v>
      </c>
      <c r="G350">
        <f t="shared" si="83"/>
        <v>4</v>
      </c>
      <c r="H350">
        <f t="shared" si="84"/>
        <v>8</v>
      </c>
      <c r="I350">
        <f t="shared" si="85"/>
        <v>12</v>
      </c>
    </row>
    <row r="351" spans="1:9" x14ac:dyDescent="0.2">
      <c r="A351" t="str">
        <f t="shared" si="80"/>
        <v>MHI</v>
      </c>
      <c r="B351" t="str">
        <f t="shared" si="81"/>
        <v>NII</v>
      </c>
      <c r="C351" t="str">
        <f t="shared" si="82"/>
        <v>2016</v>
      </c>
      <c r="D351" s="23" t="s">
        <v>96</v>
      </c>
      <c r="E351" s="24" t="s">
        <v>22</v>
      </c>
      <c r="F351" s="25">
        <v>87.13</v>
      </c>
      <c r="G351">
        <f t="shared" si="83"/>
        <v>4</v>
      </c>
      <c r="H351">
        <f t="shared" si="84"/>
        <v>8</v>
      </c>
      <c r="I351">
        <f t="shared" si="85"/>
        <v>12</v>
      </c>
    </row>
    <row r="352" spans="1:9" x14ac:dyDescent="0.2">
      <c r="A352" t="str">
        <f t="shared" si="80"/>
        <v>MHI</v>
      </c>
      <c r="B352" t="str">
        <f t="shared" si="81"/>
        <v>NII</v>
      </c>
      <c r="C352" t="str">
        <f t="shared" si="82"/>
        <v>2016</v>
      </c>
      <c r="D352" s="23" t="s">
        <v>96</v>
      </c>
      <c r="E352" s="24" t="s">
        <v>23</v>
      </c>
      <c r="F352" s="25">
        <v>5.2460000000000004</v>
      </c>
      <c r="G352">
        <f t="shared" si="83"/>
        <v>4</v>
      </c>
      <c r="H352">
        <f t="shared" si="84"/>
        <v>8</v>
      </c>
      <c r="I352">
        <f t="shared" si="85"/>
        <v>12</v>
      </c>
    </row>
    <row r="353" spans="1:9" x14ac:dyDescent="0.2">
      <c r="A353" t="str">
        <f t="shared" si="80"/>
        <v>MHI</v>
      </c>
      <c r="B353" t="str">
        <f t="shared" si="81"/>
        <v>OAH</v>
      </c>
      <c r="C353" t="str">
        <f t="shared" si="82"/>
        <v>2016</v>
      </c>
      <c r="D353" s="23" t="s">
        <v>97</v>
      </c>
      <c r="E353" s="24" t="s">
        <v>19</v>
      </c>
      <c r="F353" s="25">
        <v>9.5679999999999996</v>
      </c>
      <c r="G353">
        <f t="shared" si="83"/>
        <v>4</v>
      </c>
      <c r="H353">
        <f t="shared" si="84"/>
        <v>8</v>
      </c>
      <c r="I353">
        <f t="shared" si="85"/>
        <v>12</v>
      </c>
    </row>
    <row r="354" spans="1:9" x14ac:dyDescent="0.2">
      <c r="A354" t="str">
        <f t="shared" si="80"/>
        <v>MHI</v>
      </c>
      <c r="B354" t="str">
        <f t="shared" si="81"/>
        <v>OAH</v>
      </c>
      <c r="C354" t="str">
        <f t="shared" si="82"/>
        <v>2016</v>
      </c>
      <c r="D354" s="23" t="s">
        <v>97</v>
      </c>
      <c r="E354" s="24" t="s">
        <v>20</v>
      </c>
      <c r="F354" s="25">
        <v>3.899</v>
      </c>
      <c r="G354">
        <f t="shared" si="83"/>
        <v>4</v>
      </c>
      <c r="H354">
        <f t="shared" si="84"/>
        <v>8</v>
      </c>
      <c r="I354">
        <f t="shared" si="85"/>
        <v>12</v>
      </c>
    </row>
    <row r="355" spans="1:9" x14ac:dyDescent="0.2">
      <c r="A355" t="str">
        <f t="shared" si="80"/>
        <v>MHI</v>
      </c>
      <c r="B355" t="str">
        <f t="shared" si="81"/>
        <v>OAH</v>
      </c>
      <c r="C355" t="str">
        <f t="shared" si="82"/>
        <v>2016</v>
      </c>
      <c r="D355" s="23" t="s">
        <v>97</v>
      </c>
      <c r="E355" s="24" t="s">
        <v>21</v>
      </c>
      <c r="F355" s="25">
        <v>17.164999999999999</v>
      </c>
      <c r="G355">
        <f t="shared" si="83"/>
        <v>4</v>
      </c>
      <c r="H355">
        <f t="shared" si="84"/>
        <v>8</v>
      </c>
      <c r="I355">
        <f t="shared" si="85"/>
        <v>12</v>
      </c>
    </row>
    <row r="356" spans="1:9" x14ac:dyDescent="0.2">
      <c r="A356" t="str">
        <f t="shared" si="80"/>
        <v>MHI</v>
      </c>
      <c r="B356" t="str">
        <f t="shared" si="81"/>
        <v>OAH</v>
      </c>
      <c r="C356" t="str">
        <f t="shared" si="82"/>
        <v>2016</v>
      </c>
      <c r="D356" s="23" t="s">
        <v>97</v>
      </c>
      <c r="E356" s="24" t="s">
        <v>22</v>
      </c>
      <c r="F356" s="25">
        <v>64.600999999999999</v>
      </c>
      <c r="G356">
        <f t="shared" si="83"/>
        <v>4</v>
      </c>
      <c r="H356">
        <f t="shared" si="84"/>
        <v>8</v>
      </c>
      <c r="I356">
        <f t="shared" si="85"/>
        <v>12</v>
      </c>
    </row>
    <row r="357" spans="1:9" x14ac:dyDescent="0.2">
      <c r="A357" t="str">
        <f t="shared" si="80"/>
        <v>MHI</v>
      </c>
      <c r="B357" t="str">
        <f t="shared" si="81"/>
        <v>OAH</v>
      </c>
      <c r="C357" t="str">
        <f t="shared" si="82"/>
        <v>2016</v>
      </c>
      <c r="D357" s="23" t="s">
        <v>97</v>
      </c>
      <c r="E357" s="24" t="s">
        <v>23</v>
      </c>
      <c r="F357" s="25">
        <v>4.7670000000000003</v>
      </c>
      <c r="G357">
        <f t="shared" si="83"/>
        <v>4</v>
      </c>
      <c r="H357">
        <f t="shared" si="84"/>
        <v>8</v>
      </c>
      <c r="I357">
        <f t="shared" si="85"/>
        <v>12</v>
      </c>
    </row>
    <row r="358" spans="1:9" x14ac:dyDescent="0.2">
      <c r="A358" t="str">
        <f t="shared" si="80"/>
        <v>MHI</v>
      </c>
      <c r="B358" t="str">
        <f t="shared" si="81"/>
        <v>KAH</v>
      </c>
      <c r="C358" t="str">
        <f t="shared" si="82"/>
        <v>2016</v>
      </c>
      <c r="D358" s="23" t="s">
        <v>98</v>
      </c>
      <c r="E358" s="24" t="s">
        <v>19</v>
      </c>
      <c r="F358" s="25">
        <v>18.754999999999999</v>
      </c>
      <c r="G358">
        <f t="shared" si="83"/>
        <v>4</v>
      </c>
      <c r="H358">
        <f t="shared" si="84"/>
        <v>8</v>
      </c>
      <c r="I358">
        <f t="shared" si="85"/>
        <v>12</v>
      </c>
    </row>
    <row r="359" spans="1:9" x14ac:dyDescent="0.2">
      <c r="A359" t="str">
        <f t="shared" si="80"/>
        <v>MHI</v>
      </c>
      <c r="B359" t="str">
        <f t="shared" si="81"/>
        <v>KAH</v>
      </c>
      <c r="C359" t="str">
        <f t="shared" si="82"/>
        <v>2016</v>
      </c>
      <c r="D359" s="23" t="s">
        <v>98</v>
      </c>
      <c r="E359" s="24" t="s">
        <v>20</v>
      </c>
      <c r="F359" s="25">
        <v>2.25</v>
      </c>
      <c r="G359">
        <f t="shared" si="83"/>
        <v>4</v>
      </c>
      <c r="H359">
        <f t="shared" si="84"/>
        <v>8</v>
      </c>
      <c r="I359">
        <f t="shared" si="85"/>
        <v>12</v>
      </c>
    </row>
    <row r="360" spans="1:9" x14ac:dyDescent="0.2">
      <c r="A360" t="str">
        <f t="shared" si="80"/>
        <v>MHI</v>
      </c>
      <c r="B360" t="str">
        <f t="shared" si="81"/>
        <v>KAH</v>
      </c>
      <c r="C360" t="str">
        <f t="shared" si="82"/>
        <v>2016</v>
      </c>
      <c r="D360" s="23" t="s">
        <v>98</v>
      </c>
      <c r="E360" s="24" t="s">
        <v>21</v>
      </c>
      <c r="F360" s="25">
        <v>6.7919999999999998</v>
      </c>
      <c r="G360">
        <f t="shared" si="83"/>
        <v>4</v>
      </c>
      <c r="H360">
        <f t="shared" si="84"/>
        <v>8</v>
      </c>
      <c r="I360">
        <f t="shared" si="85"/>
        <v>12</v>
      </c>
    </row>
    <row r="361" spans="1:9" x14ac:dyDescent="0.2">
      <c r="A361" t="str">
        <f t="shared" si="80"/>
        <v>MHI</v>
      </c>
      <c r="B361" t="str">
        <f t="shared" si="81"/>
        <v>KAH</v>
      </c>
      <c r="C361" t="str">
        <f t="shared" si="82"/>
        <v>2016</v>
      </c>
      <c r="D361" s="23" t="s">
        <v>98</v>
      </c>
      <c r="E361" s="24" t="s">
        <v>22</v>
      </c>
      <c r="F361" s="25">
        <v>62.695999999999998</v>
      </c>
      <c r="G361">
        <f t="shared" si="83"/>
        <v>4</v>
      </c>
      <c r="H361">
        <f t="shared" si="84"/>
        <v>8</v>
      </c>
      <c r="I361">
        <f t="shared" si="85"/>
        <v>12</v>
      </c>
    </row>
    <row r="362" spans="1:9" x14ac:dyDescent="0.2">
      <c r="A362" t="str">
        <f t="shared" si="80"/>
        <v>MHI</v>
      </c>
      <c r="B362" t="str">
        <f t="shared" si="81"/>
        <v>KAH</v>
      </c>
      <c r="C362" t="str">
        <f t="shared" si="82"/>
        <v>2016</v>
      </c>
      <c r="D362" s="23" t="s">
        <v>98</v>
      </c>
      <c r="E362" s="24" t="s">
        <v>23</v>
      </c>
      <c r="F362" s="25">
        <v>9.5069999999999997</v>
      </c>
      <c r="G362">
        <f t="shared" si="83"/>
        <v>4</v>
      </c>
      <c r="H362">
        <f t="shared" si="84"/>
        <v>8</v>
      </c>
      <c r="I362">
        <f t="shared" si="85"/>
        <v>12</v>
      </c>
    </row>
    <row r="363" spans="1:9" x14ac:dyDescent="0.2">
      <c r="A363" t="str">
        <f t="shared" si="80"/>
        <v>MHI</v>
      </c>
      <c r="B363" t="str">
        <f t="shared" si="81"/>
        <v>HAWCM</v>
      </c>
      <c r="C363" t="str">
        <f t="shared" si="82"/>
        <v>2016</v>
      </c>
      <c r="D363" s="23" t="s">
        <v>99</v>
      </c>
      <c r="E363" s="24" t="s">
        <v>19</v>
      </c>
      <c r="F363" s="25">
        <v>11.686999999999999</v>
      </c>
      <c r="G363">
        <f t="shared" si="83"/>
        <v>4</v>
      </c>
      <c r="H363">
        <f t="shared" si="84"/>
        <v>10</v>
      </c>
      <c r="I363">
        <f t="shared" si="85"/>
        <v>14</v>
      </c>
    </row>
    <row r="364" spans="1:9" x14ac:dyDescent="0.2">
      <c r="A364" t="str">
        <f t="shared" si="80"/>
        <v>MHI</v>
      </c>
      <c r="B364" t="str">
        <f t="shared" si="81"/>
        <v>HAWCM</v>
      </c>
      <c r="C364" t="str">
        <f t="shared" si="82"/>
        <v>2016</v>
      </c>
      <c r="D364" s="23" t="s">
        <v>99</v>
      </c>
      <c r="E364" s="24" t="s">
        <v>20</v>
      </c>
      <c r="F364" s="25">
        <v>6.7119999999999997</v>
      </c>
      <c r="G364">
        <f t="shared" si="83"/>
        <v>4</v>
      </c>
      <c r="H364">
        <f t="shared" si="84"/>
        <v>10</v>
      </c>
      <c r="I364">
        <f t="shared" si="85"/>
        <v>14</v>
      </c>
    </row>
    <row r="365" spans="1:9" x14ac:dyDescent="0.2">
      <c r="A365" t="str">
        <f t="shared" si="80"/>
        <v>MHI</v>
      </c>
      <c r="B365" t="str">
        <f t="shared" si="81"/>
        <v>HAWCM</v>
      </c>
      <c r="C365" t="str">
        <f t="shared" si="82"/>
        <v>2016</v>
      </c>
      <c r="D365" s="23" t="s">
        <v>99</v>
      </c>
      <c r="E365" s="24" t="s">
        <v>21</v>
      </c>
      <c r="F365" s="25">
        <v>10.262</v>
      </c>
      <c r="G365">
        <f t="shared" si="83"/>
        <v>4</v>
      </c>
      <c r="H365">
        <f t="shared" si="84"/>
        <v>10</v>
      </c>
      <c r="I365">
        <f t="shared" si="85"/>
        <v>14</v>
      </c>
    </row>
    <row r="366" spans="1:9" x14ac:dyDescent="0.2">
      <c r="A366" t="str">
        <f t="shared" si="80"/>
        <v>MHI</v>
      </c>
      <c r="B366" t="str">
        <f t="shared" si="81"/>
        <v>HAWCM</v>
      </c>
      <c r="C366" t="str">
        <f t="shared" si="82"/>
        <v>2016</v>
      </c>
      <c r="D366" s="23" t="s">
        <v>99</v>
      </c>
      <c r="E366" s="24" t="s">
        <v>22</v>
      </c>
      <c r="F366" s="25">
        <v>66.801000000000002</v>
      </c>
      <c r="G366">
        <f t="shared" si="83"/>
        <v>4</v>
      </c>
      <c r="H366">
        <f t="shared" si="84"/>
        <v>10</v>
      </c>
      <c r="I366">
        <f t="shared" si="85"/>
        <v>14</v>
      </c>
    </row>
    <row r="367" spans="1:9" x14ac:dyDescent="0.2">
      <c r="A367" t="str">
        <f t="shared" si="80"/>
        <v>MHI</v>
      </c>
      <c r="B367" t="str">
        <f t="shared" si="81"/>
        <v>HAWCM</v>
      </c>
      <c r="C367" t="str">
        <f t="shared" si="82"/>
        <v>2016</v>
      </c>
      <c r="D367" s="23" t="s">
        <v>99</v>
      </c>
      <c r="E367" s="24" t="s">
        <v>23</v>
      </c>
      <c r="F367" s="25">
        <v>4.5380000000000003</v>
      </c>
      <c r="G367">
        <f t="shared" si="83"/>
        <v>4</v>
      </c>
      <c r="H367">
        <f t="shared" si="84"/>
        <v>10</v>
      </c>
      <c r="I367">
        <f t="shared" si="85"/>
        <v>14</v>
      </c>
    </row>
    <row r="368" spans="1:9" x14ac:dyDescent="0.2">
      <c r="A368" t="str">
        <f t="shared" si="80"/>
        <v>MHI</v>
      </c>
      <c r="B368" t="str">
        <f t="shared" si="81"/>
        <v>HAWCR</v>
      </c>
      <c r="C368" t="str">
        <f t="shared" si="82"/>
        <v>2016</v>
      </c>
      <c r="D368" s="23" t="s">
        <v>100</v>
      </c>
      <c r="E368" s="24" t="s">
        <v>19</v>
      </c>
      <c r="F368" s="25">
        <v>15.387</v>
      </c>
      <c r="G368">
        <f t="shared" si="83"/>
        <v>4</v>
      </c>
      <c r="H368">
        <f t="shared" si="84"/>
        <v>10</v>
      </c>
      <c r="I368">
        <f t="shared" si="85"/>
        <v>14</v>
      </c>
    </row>
    <row r="369" spans="1:9" x14ac:dyDescent="0.2">
      <c r="A369" t="str">
        <f t="shared" si="80"/>
        <v>MHI</v>
      </c>
      <c r="B369" t="str">
        <f t="shared" si="81"/>
        <v>HAWCR</v>
      </c>
      <c r="C369" t="str">
        <f t="shared" si="82"/>
        <v>2016</v>
      </c>
      <c r="D369" s="23" t="s">
        <v>100</v>
      </c>
      <c r="E369" s="24" t="s">
        <v>20</v>
      </c>
      <c r="F369" s="25">
        <v>7.3659999999999997</v>
      </c>
      <c r="G369">
        <f t="shared" si="83"/>
        <v>4</v>
      </c>
      <c r="H369">
        <f t="shared" si="84"/>
        <v>10</v>
      </c>
      <c r="I369">
        <f t="shared" si="85"/>
        <v>14</v>
      </c>
    </row>
    <row r="370" spans="1:9" x14ac:dyDescent="0.2">
      <c r="A370" t="str">
        <f t="shared" si="80"/>
        <v>MHI</v>
      </c>
      <c r="B370" t="str">
        <f t="shared" si="81"/>
        <v>HAWCR</v>
      </c>
      <c r="C370" t="str">
        <f t="shared" si="82"/>
        <v>2016</v>
      </c>
      <c r="D370" s="23" t="s">
        <v>100</v>
      </c>
      <c r="E370" s="24" t="s">
        <v>21</v>
      </c>
      <c r="F370" s="25">
        <v>9.7040000000000006</v>
      </c>
      <c r="G370">
        <f t="shared" si="83"/>
        <v>4</v>
      </c>
      <c r="H370">
        <f t="shared" si="84"/>
        <v>10</v>
      </c>
      <c r="I370">
        <f t="shared" si="85"/>
        <v>14</v>
      </c>
    </row>
    <row r="371" spans="1:9" x14ac:dyDescent="0.2">
      <c r="A371" t="str">
        <f t="shared" si="80"/>
        <v>MHI</v>
      </c>
      <c r="B371" t="str">
        <f t="shared" si="81"/>
        <v>HAWCR</v>
      </c>
      <c r="C371" t="str">
        <f t="shared" si="82"/>
        <v>2016</v>
      </c>
      <c r="D371" s="23" t="s">
        <v>100</v>
      </c>
      <c r="E371" s="24" t="s">
        <v>22</v>
      </c>
      <c r="F371" s="25">
        <v>62.145000000000003</v>
      </c>
      <c r="G371">
        <f t="shared" si="83"/>
        <v>4</v>
      </c>
      <c r="H371">
        <f t="shared" si="84"/>
        <v>10</v>
      </c>
      <c r="I371">
        <f t="shared" si="85"/>
        <v>14</v>
      </c>
    </row>
    <row r="372" spans="1:9" x14ac:dyDescent="0.2">
      <c r="A372" t="str">
        <f t="shared" si="80"/>
        <v>MHI</v>
      </c>
      <c r="B372" t="str">
        <f t="shared" si="81"/>
        <v>HAWCR</v>
      </c>
      <c r="C372" t="str">
        <f t="shared" si="82"/>
        <v>2016</v>
      </c>
      <c r="D372" s="23" t="s">
        <v>100</v>
      </c>
      <c r="E372" s="24" t="s">
        <v>23</v>
      </c>
      <c r="F372" s="25">
        <v>5.399</v>
      </c>
      <c r="G372">
        <f t="shared" si="83"/>
        <v>4</v>
      </c>
      <c r="H372">
        <f t="shared" si="84"/>
        <v>10</v>
      </c>
      <c r="I372">
        <f t="shared" si="85"/>
        <v>14</v>
      </c>
    </row>
    <row r="373" spans="1:9" x14ac:dyDescent="0.2">
      <c r="A373" t="str">
        <f t="shared" si="80"/>
        <v>MHI</v>
      </c>
      <c r="B373" t="str">
        <f t="shared" si="81"/>
        <v>KAUSIEA</v>
      </c>
      <c r="C373" t="str">
        <f t="shared" si="82"/>
        <v>2016</v>
      </c>
      <c r="D373" s="23" t="s">
        <v>101</v>
      </c>
      <c r="E373" s="24" t="s">
        <v>19</v>
      </c>
      <c r="F373" s="25">
        <v>3.2120000000000002</v>
      </c>
      <c r="G373">
        <f t="shared" si="83"/>
        <v>4</v>
      </c>
      <c r="H373">
        <f t="shared" si="84"/>
        <v>12</v>
      </c>
      <c r="I373">
        <f t="shared" si="85"/>
        <v>16</v>
      </c>
    </row>
    <row r="374" spans="1:9" x14ac:dyDescent="0.2">
      <c r="A374" t="str">
        <f t="shared" si="80"/>
        <v>MHI</v>
      </c>
      <c r="B374" t="str">
        <f t="shared" si="81"/>
        <v>KAUSIEA</v>
      </c>
      <c r="C374" t="str">
        <f t="shared" si="82"/>
        <v>2016</v>
      </c>
      <c r="D374" s="23" t="s">
        <v>101</v>
      </c>
      <c r="E374" s="24" t="s">
        <v>20</v>
      </c>
      <c r="F374" s="25">
        <v>4.9569999999999999</v>
      </c>
      <c r="G374">
        <f t="shared" si="83"/>
        <v>4</v>
      </c>
      <c r="H374">
        <f t="shared" si="84"/>
        <v>12</v>
      </c>
      <c r="I374">
        <f t="shared" si="85"/>
        <v>16</v>
      </c>
    </row>
    <row r="375" spans="1:9" x14ac:dyDescent="0.2">
      <c r="A375" t="str">
        <f t="shared" si="80"/>
        <v>MHI</v>
      </c>
      <c r="B375" t="str">
        <f t="shared" si="81"/>
        <v>KAUSIEA</v>
      </c>
      <c r="C375" t="str">
        <f t="shared" si="82"/>
        <v>2016</v>
      </c>
      <c r="D375" s="23" t="s">
        <v>101</v>
      </c>
      <c r="E375" s="24" t="s">
        <v>21</v>
      </c>
      <c r="F375" s="25">
        <v>7.1230000000000002</v>
      </c>
      <c r="G375">
        <f t="shared" si="83"/>
        <v>4</v>
      </c>
      <c r="H375">
        <f t="shared" si="84"/>
        <v>12</v>
      </c>
      <c r="I375">
        <f t="shared" si="85"/>
        <v>16</v>
      </c>
    </row>
    <row r="376" spans="1:9" x14ac:dyDescent="0.2">
      <c r="A376" t="str">
        <f t="shared" si="80"/>
        <v>MHI</v>
      </c>
      <c r="B376" t="str">
        <f t="shared" si="81"/>
        <v>KAUSIEA</v>
      </c>
      <c r="C376" t="str">
        <f t="shared" si="82"/>
        <v>2016</v>
      </c>
      <c r="D376" s="23" t="s">
        <v>101</v>
      </c>
      <c r="E376" s="24" t="s">
        <v>22</v>
      </c>
      <c r="F376" s="25">
        <v>77.185000000000002</v>
      </c>
      <c r="G376">
        <f t="shared" si="83"/>
        <v>4</v>
      </c>
      <c r="H376">
        <f t="shared" si="84"/>
        <v>12</v>
      </c>
      <c r="I376">
        <f t="shared" si="85"/>
        <v>16</v>
      </c>
    </row>
    <row r="377" spans="1:9" x14ac:dyDescent="0.2">
      <c r="A377" t="str">
        <f t="shared" si="80"/>
        <v>MHI</v>
      </c>
      <c r="B377" t="str">
        <f t="shared" si="81"/>
        <v>KAUSIEA</v>
      </c>
      <c r="C377" t="str">
        <f t="shared" si="82"/>
        <v>2016</v>
      </c>
      <c r="D377" s="23" t="s">
        <v>101</v>
      </c>
      <c r="E377" s="24" t="s">
        <v>23</v>
      </c>
      <c r="F377" s="25">
        <v>7.5220000000000002</v>
      </c>
      <c r="G377">
        <f t="shared" si="83"/>
        <v>4</v>
      </c>
      <c r="H377">
        <f t="shared" si="84"/>
        <v>12</v>
      </c>
      <c r="I377">
        <f t="shared" si="85"/>
        <v>16</v>
      </c>
    </row>
    <row r="378" spans="1:9" x14ac:dyDescent="0.2">
      <c r="A378" t="str">
        <f t="shared" si="80"/>
        <v>MHI</v>
      </c>
      <c r="B378" t="str">
        <f t="shared" si="81"/>
        <v>KAUSINA</v>
      </c>
      <c r="C378" t="str">
        <f t="shared" si="82"/>
        <v>2016</v>
      </c>
      <c r="D378" s="23" t="s">
        <v>102</v>
      </c>
      <c r="E378" s="24" t="s">
        <v>19</v>
      </c>
      <c r="F378" s="25">
        <v>0.92100000000000004</v>
      </c>
      <c r="G378">
        <f t="shared" si="83"/>
        <v>4</v>
      </c>
      <c r="H378">
        <f t="shared" si="84"/>
        <v>12</v>
      </c>
      <c r="I378">
        <f t="shared" si="85"/>
        <v>16</v>
      </c>
    </row>
    <row r="379" spans="1:9" x14ac:dyDescent="0.2">
      <c r="A379" t="str">
        <f t="shared" si="80"/>
        <v>MHI</v>
      </c>
      <c r="B379" t="str">
        <f t="shared" si="81"/>
        <v>KAUSINA</v>
      </c>
      <c r="C379" t="str">
        <f t="shared" si="82"/>
        <v>2016</v>
      </c>
      <c r="D379" s="23" t="s">
        <v>102</v>
      </c>
      <c r="E379" s="24" t="s">
        <v>20</v>
      </c>
      <c r="F379" s="25">
        <v>1.25</v>
      </c>
      <c r="G379">
        <f t="shared" si="83"/>
        <v>4</v>
      </c>
      <c r="H379">
        <f t="shared" si="84"/>
        <v>12</v>
      </c>
      <c r="I379">
        <f t="shared" si="85"/>
        <v>16</v>
      </c>
    </row>
    <row r="380" spans="1:9" x14ac:dyDescent="0.2">
      <c r="A380" t="str">
        <f t="shared" si="80"/>
        <v>MHI</v>
      </c>
      <c r="B380" t="str">
        <f t="shared" si="81"/>
        <v>KAUSINA</v>
      </c>
      <c r="C380" t="str">
        <f t="shared" si="82"/>
        <v>2016</v>
      </c>
      <c r="D380" s="23" t="s">
        <v>102</v>
      </c>
      <c r="E380" s="24" t="s">
        <v>21</v>
      </c>
      <c r="F380" s="25">
        <v>5.99</v>
      </c>
      <c r="G380">
        <f t="shared" si="83"/>
        <v>4</v>
      </c>
      <c r="H380">
        <f t="shared" si="84"/>
        <v>12</v>
      </c>
      <c r="I380">
        <f t="shared" si="85"/>
        <v>16</v>
      </c>
    </row>
    <row r="381" spans="1:9" x14ac:dyDescent="0.2">
      <c r="A381" t="str">
        <f t="shared" si="80"/>
        <v>MHI</v>
      </c>
      <c r="B381" t="str">
        <f t="shared" si="81"/>
        <v>KAUSINA</v>
      </c>
      <c r="C381" t="str">
        <f t="shared" si="82"/>
        <v>2016</v>
      </c>
      <c r="D381" s="23" t="s">
        <v>102</v>
      </c>
      <c r="E381" s="24" t="s">
        <v>22</v>
      </c>
      <c r="F381" s="25">
        <v>84.727999999999994</v>
      </c>
      <c r="G381">
        <f t="shared" si="83"/>
        <v>4</v>
      </c>
      <c r="H381">
        <f t="shared" si="84"/>
        <v>12</v>
      </c>
      <c r="I381">
        <f t="shared" si="85"/>
        <v>16</v>
      </c>
    </row>
    <row r="382" spans="1:9" x14ac:dyDescent="0.2">
      <c r="A382" t="str">
        <f t="shared" si="80"/>
        <v>MHI</v>
      </c>
      <c r="B382" t="str">
        <f t="shared" si="81"/>
        <v>KAUSINA</v>
      </c>
      <c r="C382" t="str">
        <f t="shared" si="82"/>
        <v>2016</v>
      </c>
      <c r="D382" s="23" t="s">
        <v>102</v>
      </c>
      <c r="E382" s="24" t="s">
        <v>23</v>
      </c>
      <c r="F382" s="25">
        <v>7.11</v>
      </c>
      <c r="G382">
        <f t="shared" si="83"/>
        <v>4</v>
      </c>
      <c r="H382">
        <f t="shared" si="84"/>
        <v>12</v>
      </c>
      <c r="I382">
        <f t="shared" si="85"/>
        <v>16</v>
      </c>
    </row>
    <row r="383" spans="1:9" x14ac:dyDescent="0.2">
      <c r="A383" t="str">
        <f t="shared" si="80"/>
        <v>MHI</v>
      </c>
      <c r="B383" t="str">
        <f t="shared" si="81"/>
        <v>LANCMSO</v>
      </c>
      <c r="C383" t="str">
        <f t="shared" si="82"/>
        <v>2016</v>
      </c>
      <c r="D383" s="23" t="s">
        <v>103</v>
      </c>
      <c r="E383" s="24" t="s">
        <v>19</v>
      </c>
      <c r="F383" s="25">
        <v>25.806999999999999</v>
      </c>
      <c r="G383">
        <f t="shared" si="83"/>
        <v>4</v>
      </c>
      <c r="H383">
        <f t="shared" si="84"/>
        <v>12</v>
      </c>
      <c r="I383">
        <f t="shared" si="85"/>
        <v>16</v>
      </c>
    </row>
    <row r="384" spans="1:9" x14ac:dyDescent="0.2">
      <c r="A384" t="str">
        <f t="shared" si="80"/>
        <v>MHI</v>
      </c>
      <c r="B384" t="str">
        <f t="shared" si="81"/>
        <v>LANCMSO</v>
      </c>
      <c r="C384" t="str">
        <f t="shared" si="82"/>
        <v>2016</v>
      </c>
      <c r="D384" s="23" t="s">
        <v>103</v>
      </c>
      <c r="E384" s="24" t="s">
        <v>20</v>
      </c>
      <c r="F384" s="25">
        <v>1.53</v>
      </c>
      <c r="G384">
        <f t="shared" si="83"/>
        <v>4</v>
      </c>
      <c r="H384">
        <f t="shared" si="84"/>
        <v>12</v>
      </c>
      <c r="I384">
        <f t="shared" si="85"/>
        <v>16</v>
      </c>
    </row>
    <row r="385" spans="1:9" x14ac:dyDescent="0.2">
      <c r="A385" t="str">
        <f t="shared" si="80"/>
        <v>MHI</v>
      </c>
      <c r="B385" t="str">
        <f t="shared" si="81"/>
        <v>LANCMSO</v>
      </c>
      <c r="C385" t="str">
        <f t="shared" si="82"/>
        <v>2016</v>
      </c>
      <c r="D385" s="23" t="s">
        <v>103</v>
      </c>
      <c r="E385" s="24" t="s">
        <v>21</v>
      </c>
      <c r="F385" s="25">
        <v>2.605</v>
      </c>
      <c r="G385">
        <f t="shared" si="83"/>
        <v>4</v>
      </c>
      <c r="H385">
        <f t="shared" si="84"/>
        <v>12</v>
      </c>
      <c r="I385">
        <f t="shared" si="85"/>
        <v>16</v>
      </c>
    </row>
    <row r="386" spans="1:9" x14ac:dyDescent="0.2">
      <c r="A386" t="str">
        <f t="shared" si="80"/>
        <v>MHI</v>
      </c>
      <c r="B386" t="str">
        <f t="shared" si="81"/>
        <v>LANCMSO</v>
      </c>
      <c r="C386" t="str">
        <f t="shared" si="82"/>
        <v>2016</v>
      </c>
      <c r="D386" s="23" t="s">
        <v>103</v>
      </c>
      <c r="E386" s="24" t="s">
        <v>22</v>
      </c>
      <c r="F386" s="25">
        <v>65.102999999999994</v>
      </c>
      <c r="G386">
        <f t="shared" si="83"/>
        <v>4</v>
      </c>
      <c r="H386">
        <f t="shared" si="84"/>
        <v>12</v>
      </c>
      <c r="I386">
        <f t="shared" si="85"/>
        <v>16</v>
      </c>
    </row>
    <row r="387" spans="1:9" x14ac:dyDescent="0.2">
      <c r="A387" t="str">
        <f t="shared" si="80"/>
        <v>MHI</v>
      </c>
      <c r="B387" t="str">
        <f t="shared" si="81"/>
        <v>LANCMSO</v>
      </c>
      <c r="C387" t="str">
        <f t="shared" si="82"/>
        <v>2016</v>
      </c>
      <c r="D387" s="23" t="s">
        <v>103</v>
      </c>
      <c r="E387" s="24" t="s">
        <v>23</v>
      </c>
      <c r="F387" s="25">
        <v>4.9539999999999997</v>
      </c>
      <c r="G387">
        <f t="shared" si="83"/>
        <v>4</v>
      </c>
      <c r="H387">
        <f t="shared" si="84"/>
        <v>12</v>
      </c>
      <c r="I387">
        <f t="shared" si="85"/>
        <v>16</v>
      </c>
    </row>
    <row r="388" spans="1:9" x14ac:dyDescent="0.2">
      <c r="A388" t="str">
        <f t="shared" ref="A388:A451" si="86">LEFT(D388,G388-1)</f>
        <v>MHI</v>
      </c>
      <c r="B388" t="str">
        <f t="shared" ref="B388:B451" si="87">MID(D388,G388+1,H388-G388-1)</f>
        <v>LANCRNO</v>
      </c>
      <c r="C388" t="str">
        <f t="shared" ref="C388:C451" si="88">RIGHT(D388,(I388-H388))</f>
        <v>2016</v>
      </c>
      <c r="D388" s="23" t="s">
        <v>104</v>
      </c>
      <c r="E388" s="24" t="s">
        <v>19</v>
      </c>
      <c r="F388" s="25">
        <v>19.231000000000002</v>
      </c>
      <c r="G388">
        <f t="shared" ref="G388:G451" si="89">FIND("_",D388)</f>
        <v>4</v>
      </c>
      <c r="H388">
        <f t="shared" ref="H388:H451" si="90">FIND("_",D388,G388+1)</f>
        <v>12</v>
      </c>
      <c r="I388">
        <f t="shared" ref="I388:I451" si="91">LEN(D388)</f>
        <v>16</v>
      </c>
    </row>
    <row r="389" spans="1:9" x14ac:dyDescent="0.2">
      <c r="A389" t="str">
        <f t="shared" si="86"/>
        <v>MHI</v>
      </c>
      <c r="B389" t="str">
        <f t="shared" si="87"/>
        <v>LANCRNO</v>
      </c>
      <c r="C389" t="str">
        <f t="shared" si="88"/>
        <v>2016</v>
      </c>
      <c r="D389" s="23" t="s">
        <v>104</v>
      </c>
      <c r="E389" s="24" t="s">
        <v>20</v>
      </c>
      <c r="F389" s="25">
        <v>0.372</v>
      </c>
      <c r="G389">
        <f t="shared" si="89"/>
        <v>4</v>
      </c>
      <c r="H389">
        <f t="shared" si="90"/>
        <v>12</v>
      </c>
      <c r="I389">
        <f t="shared" si="91"/>
        <v>16</v>
      </c>
    </row>
    <row r="390" spans="1:9" x14ac:dyDescent="0.2">
      <c r="A390" t="str">
        <f t="shared" si="86"/>
        <v>MHI</v>
      </c>
      <c r="B390" t="str">
        <f t="shared" si="87"/>
        <v>LANCRNO</v>
      </c>
      <c r="C390" t="str">
        <f t="shared" si="88"/>
        <v>2016</v>
      </c>
      <c r="D390" s="23" t="s">
        <v>104</v>
      </c>
      <c r="E390" s="24" t="s">
        <v>21</v>
      </c>
      <c r="F390" s="25">
        <v>2.056</v>
      </c>
      <c r="G390">
        <f t="shared" si="89"/>
        <v>4</v>
      </c>
      <c r="H390">
        <f t="shared" si="90"/>
        <v>12</v>
      </c>
      <c r="I390">
        <f t="shared" si="91"/>
        <v>16</v>
      </c>
    </row>
    <row r="391" spans="1:9" x14ac:dyDescent="0.2">
      <c r="A391" t="str">
        <f t="shared" si="86"/>
        <v>MHI</v>
      </c>
      <c r="B391" t="str">
        <f t="shared" si="87"/>
        <v>LANCRNO</v>
      </c>
      <c r="C391" t="str">
        <f t="shared" si="88"/>
        <v>2016</v>
      </c>
      <c r="D391" s="23" t="s">
        <v>104</v>
      </c>
      <c r="E391" s="24" t="s">
        <v>22</v>
      </c>
      <c r="F391" s="25">
        <v>70.947000000000003</v>
      </c>
      <c r="G391">
        <f t="shared" si="89"/>
        <v>4</v>
      </c>
      <c r="H391">
        <f t="shared" si="90"/>
        <v>12</v>
      </c>
      <c r="I391">
        <f t="shared" si="91"/>
        <v>16</v>
      </c>
    </row>
    <row r="392" spans="1:9" x14ac:dyDescent="0.2">
      <c r="A392" t="str">
        <f t="shared" si="86"/>
        <v>MHI</v>
      </c>
      <c r="B392" t="str">
        <f t="shared" si="87"/>
        <v>LANCRNO</v>
      </c>
      <c r="C392" t="str">
        <f t="shared" si="88"/>
        <v>2016</v>
      </c>
      <c r="D392" s="23" t="s">
        <v>104</v>
      </c>
      <c r="E392" s="24" t="s">
        <v>23</v>
      </c>
      <c r="F392" s="25">
        <v>7.3940000000000001</v>
      </c>
      <c r="G392">
        <f t="shared" si="89"/>
        <v>4</v>
      </c>
      <c r="H392">
        <f t="shared" si="90"/>
        <v>12</v>
      </c>
      <c r="I392">
        <f t="shared" si="91"/>
        <v>16</v>
      </c>
    </row>
    <row r="393" spans="1:9" x14ac:dyDescent="0.2">
      <c r="A393" t="str">
        <f t="shared" si="86"/>
        <v>MHI</v>
      </c>
      <c r="B393" t="str">
        <f t="shared" si="87"/>
        <v>MAICMKI</v>
      </c>
      <c r="C393" t="str">
        <f t="shared" si="88"/>
        <v>2016</v>
      </c>
      <c r="D393" s="23" t="s">
        <v>105</v>
      </c>
      <c r="E393" s="24" t="s">
        <v>19</v>
      </c>
      <c r="F393" s="25">
        <v>29.041</v>
      </c>
      <c r="G393">
        <f t="shared" si="89"/>
        <v>4</v>
      </c>
      <c r="H393">
        <f t="shared" si="90"/>
        <v>12</v>
      </c>
      <c r="I393">
        <f t="shared" si="91"/>
        <v>16</v>
      </c>
    </row>
    <row r="394" spans="1:9" x14ac:dyDescent="0.2">
      <c r="A394" t="str">
        <f t="shared" si="86"/>
        <v>MHI</v>
      </c>
      <c r="B394" t="str">
        <f t="shared" si="87"/>
        <v>MAICMKI</v>
      </c>
      <c r="C394" t="str">
        <f t="shared" si="88"/>
        <v>2016</v>
      </c>
      <c r="D394" s="23" t="s">
        <v>105</v>
      </c>
      <c r="E394" s="24" t="s">
        <v>20</v>
      </c>
      <c r="F394" s="25">
        <v>3.7749999999999999</v>
      </c>
      <c r="G394">
        <f t="shared" si="89"/>
        <v>4</v>
      </c>
      <c r="H394">
        <f t="shared" si="90"/>
        <v>12</v>
      </c>
      <c r="I394">
        <f t="shared" si="91"/>
        <v>16</v>
      </c>
    </row>
    <row r="395" spans="1:9" x14ac:dyDescent="0.2">
      <c r="A395" t="str">
        <f t="shared" si="86"/>
        <v>MHI</v>
      </c>
      <c r="B395" t="str">
        <f t="shared" si="87"/>
        <v>MAICMKI</v>
      </c>
      <c r="C395" t="str">
        <f t="shared" si="88"/>
        <v>2016</v>
      </c>
      <c r="D395" s="23" t="s">
        <v>105</v>
      </c>
      <c r="E395" s="24" t="s">
        <v>21</v>
      </c>
      <c r="F395" s="25">
        <v>8.0500000000000007</v>
      </c>
      <c r="G395">
        <f t="shared" si="89"/>
        <v>4</v>
      </c>
      <c r="H395">
        <f t="shared" si="90"/>
        <v>12</v>
      </c>
      <c r="I395">
        <f t="shared" si="91"/>
        <v>16</v>
      </c>
    </row>
    <row r="396" spans="1:9" x14ac:dyDescent="0.2">
      <c r="A396" t="str">
        <f t="shared" si="86"/>
        <v>MHI</v>
      </c>
      <c r="B396" t="str">
        <f t="shared" si="87"/>
        <v>MAICMKI</v>
      </c>
      <c r="C396" t="str">
        <f t="shared" si="88"/>
        <v>2016</v>
      </c>
      <c r="D396" s="23" t="s">
        <v>105</v>
      </c>
      <c r="E396" s="24" t="s">
        <v>22</v>
      </c>
      <c r="F396" s="25">
        <v>49.991</v>
      </c>
      <c r="G396">
        <f t="shared" si="89"/>
        <v>4</v>
      </c>
      <c r="H396">
        <f t="shared" si="90"/>
        <v>12</v>
      </c>
      <c r="I396">
        <f t="shared" si="91"/>
        <v>16</v>
      </c>
    </row>
    <row r="397" spans="1:9" x14ac:dyDescent="0.2">
      <c r="A397" t="str">
        <f t="shared" si="86"/>
        <v>MHI</v>
      </c>
      <c r="B397" t="str">
        <f t="shared" si="87"/>
        <v>MAICMKI</v>
      </c>
      <c r="C397" t="str">
        <f t="shared" si="88"/>
        <v>2016</v>
      </c>
      <c r="D397" s="23" t="s">
        <v>105</v>
      </c>
      <c r="E397" s="24" t="s">
        <v>23</v>
      </c>
      <c r="F397" s="25">
        <v>9.1430000000000007</v>
      </c>
      <c r="G397">
        <f t="shared" si="89"/>
        <v>4</v>
      </c>
      <c r="H397">
        <f t="shared" si="90"/>
        <v>12</v>
      </c>
      <c r="I397">
        <f t="shared" si="91"/>
        <v>16</v>
      </c>
    </row>
    <row r="398" spans="1:9" x14ac:dyDescent="0.2">
      <c r="A398" t="str">
        <f t="shared" si="86"/>
        <v>MHI</v>
      </c>
      <c r="B398" t="str">
        <f t="shared" si="87"/>
        <v>MAICMNE</v>
      </c>
      <c r="C398" t="str">
        <f t="shared" si="88"/>
        <v>2016</v>
      </c>
      <c r="D398" s="23" t="s">
        <v>106</v>
      </c>
      <c r="E398" s="24" t="s">
        <v>19</v>
      </c>
      <c r="F398" s="25">
        <v>6.2039999999999997</v>
      </c>
      <c r="G398">
        <f t="shared" si="89"/>
        <v>4</v>
      </c>
      <c r="H398">
        <f t="shared" si="90"/>
        <v>12</v>
      </c>
      <c r="I398">
        <f t="shared" si="91"/>
        <v>16</v>
      </c>
    </row>
    <row r="399" spans="1:9" x14ac:dyDescent="0.2">
      <c r="A399" t="str">
        <f t="shared" si="86"/>
        <v>MHI</v>
      </c>
      <c r="B399" t="str">
        <f t="shared" si="87"/>
        <v>MAICMNE</v>
      </c>
      <c r="C399" t="str">
        <f t="shared" si="88"/>
        <v>2016</v>
      </c>
      <c r="D399" s="23" t="s">
        <v>106</v>
      </c>
      <c r="E399" s="24" t="s">
        <v>20</v>
      </c>
      <c r="F399" s="25">
        <v>4.5919999999999996</v>
      </c>
      <c r="G399">
        <f t="shared" si="89"/>
        <v>4</v>
      </c>
      <c r="H399">
        <f t="shared" si="90"/>
        <v>12</v>
      </c>
      <c r="I399">
        <f t="shared" si="91"/>
        <v>16</v>
      </c>
    </row>
    <row r="400" spans="1:9" x14ac:dyDescent="0.2">
      <c r="A400" t="str">
        <f t="shared" si="86"/>
        <v>MHI</v>
      </c>
      <c r="B400" t="str">
        <f t="shared" si="87"/>
        <v>MAICMNE</v>
      </c>
      <c r="C400" t="str">
        <f t="shared" si="88"/>
        <v>2016</v>
      </c>
      <c r="D400" s="23" t="s">
        <v>106</v>
      </c>
      <c r="E400" s="24" t="s">
        <v>21</v>
      </c>
      <c r="F400" s="25">
        <v>7.383</v>
      </c>
      <c r="G400">
        <f t="shared" si="89"/>
        <v>4</v>
      </c>
      <c r="H400">
        <f t="shared" si="90"/>
        <v>12</v>
      </c>
      <c r="I400">
        <f t="shared" si="91"/>
        <v>16</v>
      </c>
    </row>
    <row r="401" spans="1:9" x14ac:dyDescent="0.2">
      <c r="A401" t="str">
        <f t="shared" si="86"/>
        <v>MHI</v>
      </c>
      <c r="B401" t="str">
        <f t="shared" si="87"/>
        <v>MAICMNE</v>
      </c>
      <c r="C401" t="str">
        <f t="shared" si="88"/>
        <v>2016</v>
      </c>
      <c r="D401" s="23" t="s">
        <v>106</v>
      </c>
      <c r="E401" s="24" t="s">
        <v>22</v>
      </c>
      <c r="F401" s="25">
        <v>75.393000000000001</v>
      </c>
      <c r="G401">
        <f t="shared" si="89"/>
        <v>4</v>
      </c>
      <c r="H401">
        <f t="shared" si="90"/>
        <v>12</v>
      </c>
      <c r="I401">
        <f t="shared" si="91"/>
        <v>16</v>
      </c>
    </row>
    <row r="402" spans="1:9" x14ac:dyDescent="0.2">
      <c r="A402" t="str">
        <f t="shared" si="86"/>
        <v>MHI</v>
      </c>
      <c r="B402" t="str">
        <f t="shared" si="87"/>
        <v>MAICMNE</v>
      </c>
      <c r="C402" t="str">
        <f t="shared" si="88"/>
        <v>2016</v>
      </c>
      <c r="D402" s="23" t="s">
        <v>106</v>
      </c>
      <c r="E402" s="24" t="s">
        <v>23</v>
      </c>
      <c r="F402" s="25">
        <v>6.4279999999999999</v>
      </c>
      <c r="G402">
        <f t="shared" si="89"/>
        <v>4</v>
      </c>
      <c r="H402">
        <f t="shared" si="90"/>
        <v>12</v>
      </c>
      <c r="I402">
        <f t="shared" si="91"/>
        <v>16</v>
      </c>
    </row>
    <row r="403" spans="1:9" x14ac:dyDescent="0.2">
      <c r="A403" t="str">
        <f t="shared" si="86"/>
        <v>MHI</v>
      </c>
      <c r="B403" t="str">
        <f t="shared" si="87"/>
        <v>MAISILA</v>
      </c>
      <c r="C403" t="str">
        <f t="shared" si="88"/>
        <v>2016</v>
      </c>
      <c r="D403" s="23" t="s">
        <v>107</v>
      </c>
      <c r="E403" s="24" t="s">
        <v>19</v>
      </c>
      <c r="F403" s="25">
        <v>8.0129999999999999</v>
      </c>
      <c r="G403">
        <f t="shared" si="89"/>
        <v>4</v>
      </c>
      <c r="H403">
        <f t="shared" si="90"/>
        <v>12</v>
      </c>
      <c r="I403">
        <f t="shared" si="91"/>
        <v>16</v>
      </c>
    </row>
    <row r="404" spans="1:9" x14ac:dyDescent="0.2">
      <c r="A404" t="str">
        <f t="shared" si="86"/>
        <v>MHI</v>
      </c>
      <c r="B404" t="str">
        <f t="shared" si="87"/>
        <v>MAISILA</v>
      </c>
      <c r="C404" t="str">
        <f t="shared" si="88"/>
        <v>2016</v>
      </c>
      <c r="D404" s="23" t="s">
        <v>107</v>
      </c>
      <c r="E404" s="24" t="s">
        <v>20</v>
      </c>
      <c r="F404" s="25">
        <v>0.68200000000000005</v>
      </c>
      <c r="G404">
        <f t="shared" si="89"/>
        <v>4</v>
      </c>
      <c r="H404">
        <f t="shared" si="90"/>
        <v>12</v>
      </c>
      <c r="I404">
        <f t="shared" si="91"/>
        <v>16</v>
      </c>
    </row>
    <row r="405" spans="1:9" x14ac:dyDescent="0.2">
      <c r="A405" t="str">
        <f t="shared" si="86"/>
        <v>MHI</v>
      </c>
      <c r="B405" t="str">
        <f t="shared" si="87"/>
        <v>MAISILA</v>
      </c>
      <c r="C405" t="str">
        <f t="shared" si="88"/>
        <v>2016</v>
      </c>
      <c r="D405" s="23" t="s">
        <v>107</v>
      </c>
      <c r="E405" s="24" t="s">
        <v>21</v>
      </c>
      <c r="F405" s="25">
        <v>0.59699999999999998</v>
      </c>
      <c r="G405">
        <f t="shared" si="89"/>
        <v>4</v>
      </c>
      <c r="H405">
        <f t="shared" si="90"/>
        <v>12</v>
      </c>
      <c r="I405">
        <f t="shared" si="91"/>
        <v>16</v>
      </c>
    </row>
    <row r="406" spans="1:9" x14ac:dyDescent="0.2">
      <c r="A406" t="str">
        <f t="shared" si="86"/>
        <v>MHI</v>
      </c>
      <c r="B406" t="str">
        <f t="shared" si="87"/>
        <v>MAISILA</v>
      </c>
      <c r="C406" t="str">
        <f t="shared" si="88"/>
        <v>2016</v>
      </c>
      <c r="D406" s="23" t="s">
        <v>107</v>
      </c>
      <c r="E406" s="24" t="s">
        <v>22</v>
      </c>
      <c r="F406" s="25">
        <v>72.912999999999997</v>
      </c>
      <c r="G406">
        <f t="shared" si="89"/>
        <v>4</v>
      </c>
      <c r="H406">
        <f t="shared" si="90"/>
        <v>12</v>
      </c>
      <c r="I406">
        <f t="shared" si="91"/>
        <v>16</v>
      </c>
    </row>
    <row r="407" spans="1:9" x14ac:dyDescent="0.2">
      <c r="A407" t="str">
        <f t="shared" si="86"/>
        <v>MHI</v>
      </c>
      <c r="B407" t="str">
        <f t="shared" si="87"/>
        <v>MAISILA</v>
      </c>
      <c r="C407" t="str">
        <f t="shared" si="88"/>
        <v>2016</v>
      </c>
      <c r="D407" s="23" t="s">
        <v>107</v>
      </c>
      <c r="E407" s="24" t="s">
        <v>23</v>
      </c>
      <c r="F407" s="25">
        <v>17.795000000000002</v>
      </c>
      <c r="G407">
        <f t="shared" si="89"/>
        <v>4</v>
      </c>
      <c r="H407">
        <f t="shared" si="90"/>
        <v>12</v>
      </c>
      <c r="I407">
        <f t="shared" si="91"/>
        <v>16</v>
      </c>
    </row>
    <row r="408" spans="1:9" x14ac:dyDescent="0.2">
      <c r="A408" t="str">
        <f t="shared" si="86"/>
        <v>MHI</v>
      </c>
      <c r="B408" t="str">
        <f t="shared" si="87"/>
        <v>MOLCM</v>
      </c>
      <c r="C408" t="str">
        <f t="shared" si="88"/>
        <v>2016</v>
      </c>
      <c r="D408" s="23" t="s">
        <v>108</v>
      </c>
      <c r="E408" s="24" t="s">
        <v>19</v>
      </c>
      <c r="F408" s="25">
        <v>2.4129999999999998</v>
      </c>
      <c r="G408">
        <f t="shared" si="89"/>
        <v>4</v>
      </c>
      <c r="H408">
        <f t="shared" si="90"/>
        <v>10</v>
      </c>
      <c r="I408">
        <f t="shared" si="91"/>
        <v>14</v>
      </c>
    </row>
    <row r="409" spans="1:9" x14ac:dyDescent="0.2">
      <c r="A409" t="str">
        <f t="shared" si="86"/>
        <v>MHI</v>
      </c>
      <c r="B409" t="str">
        <f t="shared" si="87"/>
        <v>MOLCM</v>
      </c>
      <c r="C409" t="str">
        <f t="shared" si="88"/>
        <v>2016</v>
      </c>
      <c r="D409" s="23" t="s">
        <v>108</v>
      </c>
      <c r="E409" s="24" t="s">
        <v>20</v>
      </c>
      <c r="F409" s="25">
        <v>2.0739999999999998</v>
      </c>
      <c r="G409">
        <f t="shared" si="89"/>
        <v>4</v>
      </c>
      <c r="H409">
        <f t="shared" si="90"/>
        <v>10</v>
      </c>
      <c r="I409">
        <f t="shared" si="91"/>
        <v>14</v>
      </c>
    </row>
    <row r="410" spans="1:9" x14ac:dyDescent="0.2">
      <c r="A410" t="str">
        <f t="shared" si="86"/>
        <v>MHI</v>
      </c>
      <c r="B410" t="str">
        <f t="shared" si="87"/>
        <v>MOLCM</v>
      </c>
      <c r="C410" t="str">
        <f t="shared" si="88"/>
        <v>2016</v>
      </c>
      <c r="D410" s="23" t="s">
        <v>108</v>
      </c>
      <c r="E410" s="24" t="s">
        <v>21</v>
      </c>
      <c r="F410" s="25">
        <v>4.34</v>
      </c>
      <c r="G410">
        <f t="shared" si="89"/>
        <v>4</v>
      </c>
      <c r="H410">
        <f t="shared" si="90"/>
        <v>10</v>
      </c>
      <c r="I410">
        <f t="shared" si="91"/>
        <v>14</v>
      </c>
    </row>
    <row r="411" spans="1:9" x14ac:dyDescent="0.2">
      <c r="A411" t="str">
        <f t="shared" si="86"/>
        <v>MHI</v>
      </c>
      <c r="B411" t="str">
        <f t="shared" si="87"/>
        <v>MOLCM</v>
      </c>
      <c r="C411" t="str">
        <f t="shared" si="88"/>
        <v>2016</v>
      </c>
      <c r="D411" s="23" t="s">
        <v>108</v>
      </c>
      <c r="E411" s="24" t="s">
        <v>22</v>
      </c>
      <c r="F411" s="25">
        <v>78.754999999999995</v>
      </c>
      <c r="G411">
        <f t="shared" si="89"/>
        <v>4</v>
      </c>
      <c r="H411">
        <f t="shared" si="90"/>
        <v>10</v>
      </c>
      <c r="I411">
        <f t="shared" si="91"/>
        <v>14</v>
      </c>
    </row>
    <row r="412" spans="1:9" x14ac:dyDescent="0.2">
      <c r="A412" t="str">
        <f t="shared" si="86"/>
        <v>MHI</v>
      </c>
      <c r="B412" t="str">
        <f t="shared" si="87"/>
        <v>MOLCM</v>
      </c>
      <c r="C412" t="str">
        <f t="shared" si="88"/>
        <v>2016</v>
      </c>
      <c r="D412" s="23" t="s">
        <v>108</v>
      </c>
      <c r="E412" s="24" t="s">
        <v>23</v>
      </c>
      <c r="F412" s="25">
        <v>12.417999999999999</v>
      </c>
      <c r="G412">
        <f t="shared" si="89"/>
        <v>4</v>
      </c>
      <c r="H412">
        <f t="shared" si="90"/>
        <v>10</v>
      </c>
      <c r="I412">
        <f t="shared" si="91"/>
        <v>14</v>
      </c>
    </row>
    <row r="413" spans="1:9" x14ac:dyDescent="0.2">
      <c r="A413" t="str">
        <f t="shared" si="86"/>
        <v>MHI</v>
      </c>
      <c r="B413" t="str">
        <f t="shared" si="87"/>
        <v>MOLCR</v>
      </c>
      <c r="C413" t="str">
        <f t="shared" si="88"/>
        <v>2016</v>
      </c>
      <c r="D413" s="23" t="s">
        <v>109</v>
      </c>
      <c r="E413" s="24" t="s">
        <v>19</v>
      </c>
      <c r="F413" s="25">
        <v>37.646000000000001</v>
      </c>
      <c r="G413">
        <f t="shared" si="89"/>
        <v>4</v>
      </c>
      <c r="H413">
        <f t="shared" si="90"/>
        <v>10</v>
      </c>
      <c r="I413">
        <f t="shared" si="91"/>
        <v>14</v>
      </c>
    </row>
    <row r="414" spans="1:9" x14ac:dyDescent="0.2">
      <c r="A414" t="str">
        <f t="shared" si="86"/>
        <v>MHI</v>
      </c>
      <c r="B414" t="str">
        <f t="shared" si="87"/>
        <v>MOLCR</v>
      </c>
      <c r="C414" t="str">
        <f t="shared" si="88"/>
        <v>2016</v>
      </c>
      <c r="D414" s="23" t="s">
        <v>109</v>
      </c>
      <c r="E414" s="24" t="s">
        <v>20</v>
      </c>
      <c r="F414" s="25">
        <v>3.6320000000000001</v>
      </c>
      <c r="G414">
        <f t="shared" si="89"/>
        <v>4</v>
      </c>
      <c r="H414">
        <f t="shared" si="90"/>
        <v>10</v>
      </c>
      <c r="I414">
        <f t="shared" si="91"/>
        <v>14</v>
      </c>
    </row>
    <row r="415" spans="1:9" x14ac:dyDescent="0.2">
      <c r="A415" t="str">
        <f t="shared" si="86"/>
        <v>MHI</v>
      </c>
      <c r="B415" t="str">
        <f t="shared" si="87"/>
        <v>MOLCR</v>
      </c>
      <c r="C415" t="str">
        <f t="shared" si="88"/>
        <v>2016</v>
      </c>
      <c r="D415" s="23" t="s">
        <v>109</v>
      </c>
      <c r="E415" s="24" t="s">
        <v>21</v>
      </c>
      <c r="F415" s="25">
        <v>2.4830000000000001</v>
      </c>
      <c r="G415">
        <f t="shared" si="89"/>
        <v>4</v>
      </c>
      <c r="H415">
        <f t="shared" si="90"/>
        <v>10</v>
      </c>
      <c r="I415">
        <f t="shared" si="91"/>
        <v>14</v>
      </c>
    </row>
    <row r="416" spans="1:9" x14ac:dyDescent="0.2">
      <c r="A416" t="str">
        <f t="shared" si="86"/>
        <v>MHI</v>
      </c>
      <c r="B416" t="str">
        <f t="shared" si="87"/>
        <v>MOLCR</v>
      </c>
      <c r="C416" t="str">
        <f t="shared" si="88"/>
        <v>2016</v>
      </c>
      <c r="D416" s="23" t="s">
        <v>109</v>
      </c>
      <c r="E416" s="24" t="s">
        <v>22</v>
      </c>
      <c r="F416" s="25">
        <v>49.457000000000001</v>
      </c>
      <c r="G416">
        <f t="shared" si="89"/>
        <v>4</v>
      </c>
      <c r="H416">
        <f t="shared" si="90"/>
        <v>10</v>
      </c>
      <c r="I416">
        <f t="shared" si="91"/>
        <v>14</v>
      </c>
    </row>
    <row r="417" spans="1:9" x14ac:dyDescent="0.2">
      <c r="A417" t="str">
        <f t="shared" si="86"/>
        <v>MHI</v>
      </c>
      <c r="B417" t="str">
        <f t="shared" si="87"/>
        <v>MOLCR</v>
      </c>
      <c r="C417" t="str">
        <f t="shared" si="88"/>
        <v>2016</v>
      </c>
      <c r="D417" s="23" t="s">
        <v>109</v>
      </c>
      <c r="E417" s="24" t="s">
        <v>23</v>
      </c>
      <c r="F417" s="25">
        <v>6.782</v>
      </c>
      <c r="G417">
        <f t="shared" si="89"/>
        <v>4</v>
      </c>
      <c r="H417">
        <f t="shared" si="90"/>
        <v>10</v>
      </c>
      <c r="I417">
        <f t="shared" si="91"/>
        <v>14</v>
      </c>
    </row>
    <row r="418" spans="1:9" x14ac:dyDescent="0.2">
      <c r="A418" t="str">
        <f t="shared" si="86"/>
        <v>MHI</v>
      </c>
      <c r="B418" t="str">
        <f t="shared" si="87"/>
        <v>MOLSI</v>
      </c>
      <c r="C418" t="str">
        <f t="shared" si="88"/>
        <v>2016</v>
      </c>
      <c r="D418" s="23" t="s">
        <v>110</v>
      </c>
      <c r="E418" s="24" t="s">
        <v>19</v>
      </c>
      <c r="F418" s="25">
        <v>3.8780000000000001</v>
      </c>
      <c r="G418">
        <f t="shared" si="89"/>
        <v>4</v>
      </c>
      <c r="H418">
        <f t="shared" si="90"/>
        <v>10</v>
      </c>
      <c r="I418">
        <f t="shared" si="91"/>
        <v>14</v>
      </c>
    </row>
    <row r="419" spans="1:9" x14ac:dyDescent="0.2">
      <c r="A419" t="str">
        <f t="shared" si="86"/>
        <v>MHI</v>
      </c>
      <c r="B419" t="str">
        <f t="shared" si="87"/>
        <v>MOLSI</v>
      </c>
      <c r="C419" t="str">
        <f t="shared" si="88"/>
        <v>2016</v>
      </c>
      <c r="D419" s="23" t="s">
        <v>110</v>
      </c>
      <c r="E419" s="24" t="s">
        <v>20</v>
      </c>
      <c r="F419" s="25">
        <v>2.3439999999999999</v>
      </c>
      <c r="G419">
        <f t="shared" si="89"/>
        <v>4</v>
      </c>
      <c r="H419">
        <f t="shared" si="90"/>
        <v>10</v>
      </c>
      <c r="I419">
        <f t="shared" si="91"/>
        <v>14</v>
      </c>
    </row>
    <row r="420" spans="1:9" x14ac:dyDescent="0.2">
      <c r="A420" t="str">
        <f t="shared" si="86"/>
        <v>MHI</v>
      </c>
      <c r="B420" t="str">
        <f t="shared" si="87"/>
        <v>MOLSI</v>
      </c>
      <c r="C420" t="str">
        <f t="shared" si="88"/>
        <v>2016</v>
      </c>
      <c r="D420" s="23" t="s">
        <v>110</v>
      </c>
      <c r="E420" s="24" t="s">
        <v>21</v>
      </c>
      <c r="F420" s="25">
        <v>4.383</v>
      </c>
      <c r="G420">
        <f t="shared" si="89"/>
        <v>4</v>
      </c>
      <c r="H420">
        <f t="shared" si="90"/>
        <v>10</v>
      </c>
      <c r="I420">
        <f t="shared" si="91"/>
        <v>14</v>
      </c>
    </row>
    <row r="421" spans="1:9" x14ac:dyDescent="0.2">
      <c r="A421" t="str">
        <f t="shared" si="86"/>
        <v>MHI</v>
      </c>
      <c r="B421" t="str">
        <f t="shared" si="87"/>
        <v>MOLSI</v>
      </c>
      <c r="C421" t="str">
        <f t="shared" si="88"/>
        <v>2016</v>
      </c>
      <c r="D421" s="23" t="s">
        <v>110</v>
      </c>
      <c r="E421" s="24" t="s">
        <v>22</v>
      </c>
      <c r="F421" s="25">
        <v>77.120999999999995</v>
      </c>
      <c r="G421">
        <f t="shared" si="89"/>
        <v>4</v>
      </c>
      <c r="H421">
        <f t="shared" si="90"/>
        <v>10</v>
      </c>
      <c r="I421">
        <f t="shared" si="91"/>
        <v>14</v>
      </c>
    </row>
    <row r="422" spans="1:9" x14ac:dyDescent="0.2">
      <c r="A422" t="str">
        <f t="shared" si="86"/>
        <v>MHI</v>
      </c>
      <c r="B422" t="str">
        <f t="shared" si="87"/>
        <v>MOLSI</v>
      </c>
      <c r="C422" t="str">
        <f t="shared" si="88"/>
        <v>2016</v>
      </c>
      <c r="D422" s="23" t="s">
        <v>110</v>
      </c>
      <c r="E422" s="24" t="s">
        <v>23</v>
      </c>
      <c r="F422" s="25">
        <v>12.273</v>
      </c>
      <c r="G422">
        <f t="shared" si="89"/>
        <v>4</v>
      </c>
      <c r="H422">
        <f t="shared" si="90"/>
        <v>10</v>
      </c>
      <c r="I422">
        <f t="shared" si="91"/>
        <v>14</v>
      </c>
    </row>
    <row r="423" spans="1:9" x14ac:dyDescent="0.2">
      <c r="A423" t="str">
        <f t="shared" si="86"/>
        <v>MHI</v>
      </c>
      <c r="B423" t="str">
        <f t="shared" si="87"/>
        <v>NIISIWE</v>
      </c>
      <c r="C423" t="str">
        <f t="shared" si="88"/>
        <v>2016</v>
      </c>
      <c r="D423" s="23" t="s">
        <v>111</v>
      </c>
      <c r="E423" s="24" t="s">
        <v>19</v>
      </c>
      <c r="F423" s="25">
        <v>0.89300000000000002</v>
      </c>
      <c r="G423">
        <f t="shared" si="89"/>
        <v>4</v>
      </c>
      <c r="H423">
        <f t="shared" si="90"/>
        <v>12</v>
      </c>
      <c r="I423">
        <f t="shared" si="91"/>
        <v>16</v>
      </c>
    </row>
    <row r="424" spans="1:9" x14ac:dyDescent="0.2">
      <c r="A424" t="str">
        <f t="shared" si="86"/>
        <v>MHI</v>
      </c>
      <c r="B424" t="str">
        <f t="shared" si="87"/>
        <v>NIISIWE</v>
      </c>
      <c r="C424" t="str">
        <f t="shared" si="88"/>
        <v>2016</v>
      </c>
      <c r="D424" s="23" t="s">
        <v>111</v>
      </c>
      <c r="E424" s="24" t="s">
        <v>20</v>
      </c>
      <c r="F424" s="25">
        <v>1.7350000000000001</v>
      </c>
      <c r="G424">
        <f t="shared" si="89"/>
        <v>4</v>
      </c>
      <c r="H424">
        <f t="shared" si="90"/>
        <v>12</v>
      </c>
      <c r="I424">
        <f t="shared" si="91"/>
        <v>16</v>
      </c>
    </row>
    <row r="425" spans="1:9" x14ac:dyDescent="0.2">
      <c r="A425" t="str">
        <f t="shared" si="86"/>
        <v>MHI</v>
      </c>
      <c r="B425" t="str">
        <f t="shared" si="87"/>
        <v>NIISIWE</v>
      </c>
      <c r="C425" t="str">
        <f t="shared" si="88"/>
        <v>2016</v>
      </c>
      <c r="D425" s="23" t="s">
        <v>111</v>
      </c>
      <c r="E425" s="24" t="s">
        <v>21</v>
      </c>
      <c r="F425" s="25">
        <v>5.0229999999999997</v>
      </c>
      <c r="G425">
        <f t="shared" si="89"/>
        <v>4</v>
      </c>
      <c r="H425">
        <f t="shared" si="90"/>
        <v>12</v>
      </c>
      <c r="I425">
        <f t="shared" si="91"/>
        <v>16</v>
      </c>
    </row>
    <row r="426" spans="1:9" x14ac:dyDescent="0.2">
      <c r="A426" t="str">
        <f t="shared" si="86"/>
        <v>MHI</v>
      </c>
      <c r="B426" t="str">
        <f t="shared" si="87"/>
        <v>NIISIWE</v>
      </c>
      <c r="C426" t="str">
        <f t="shared" si="88"/>
        <v>2016</v>
      </c>
      <c r="D426" s="23" t="s">
        <v>111</v>
      </c>
      <c r="E426" s="24" t="s">
        <v>22</v>
      </c>
      <c r="F426" s="25">
        <v>87.022999999999996</v>
      </c>
      <c r="G426">
        <f t="shared" si="89"/>
        <v>4</v>
      </c>
      <c r="H426">
        <f t="shared" si="90"/>
        <v>12</v>
      </c>
      <c r="I426">
        <f t="shared" si="91"/>
        <v>16</v>
      </c>
    </row>
    <row r="427" spans="1:9" x14ac:dyDescent="0.2">
      <c r="A427" t="str">
        <f t="shared" si="86"/>
        <v>MHI</v>
      </c>
      <c r="B427" t="str">
        <f t="shared" si="87"/>
        <v>NIISIWE</v>
      </c>
      <c r="C427" t="str">
        <f t="shared" si="88"/>
        <v>2016</v>
      </c>
      <c r="D427" s="23" t="s">
        <v>111</v>
      </c>
      <c r="E427" s="24" t="s">
        <v>23</v>
      </c>
      <c r="F427" s="25">
        <v>5.3259999999999996</v>
      </c>
      <c r="G427">
        <f t="shared" si="89"/>
        <v>4</v>
      </c>
      <c r="H427">
        <f t="shared" si="90"/>
        <v>12</v>
      </c>
      <c r="I427">
        <f t="shared" si="91"/>
        <v>16</v>
      </c>
    </row>
    <row r="428" spans="1:9" x14ac:dyDescent="0.2">
      <c r="A428" t="str">
        <f t="shared" si="86"/>
        <v>MHI</v>
      </c>
      <c r="B428" t="str">
        <f t="shared" si="87"/>
        <v>OAHCMEA</v>
      </c>
      <c r="C428" t="str">
        <f t="shared" si="88"/>
        <v>2016</v>
      </c>
      <c r="D428" s="23" t="s">
        <v>112</v>
      </c>
      <c r="E428" s="24" t="s">
        <v>19</v>
      </c>
      <c r="F428" s="25">
        <v>17.007999999999999</v>
      </c>
      <c r="G428">
        <f t="shared" si="89"/>
        <v>4</v>
      </c>
      <c r="H428">
        <f t="shared" si="90"/>
        <v>12</v>
      </c>
      <c r="I428">
        <f t="shared" si="91"/>
        <v>16</v>
      </c>
    </row>
    <row r="429" spans="1:9" x14ac:dyDescent="0.2">
      <c r="A429" t="str">
        <f t="shared" si="86"/>
        <v>MHI</v>
      </c>
      <c r="B429" t="str">
        <f t="shared" si="87"/>
        <v>OAHCMEA</v>
      </c>
      <c r="C429" t="str">
        <f t="shared" si="88"/>
        <v>2016</v>
      </c>
      <c r="D429" s="23" t="s">
        <v>112</v>
      </c>
      <c r="E429" s="24" t="s">
        <v>20</v>
      </c>
      <c r="F429" s="25">
        <v>2.6960000000000002</v>
      </c>
      <c r="G429">
        <f t="shared" si="89"/>
        <v>4</v>
      </c>
      <c r="H429">
        <f t="shared" si="90"/>
        <v>12</v>
      </c>
      <c r="I429">
        <f t="shared" si="91"/>
        <v>16</v>
      </c>
    </row>
    <row r="430" spans="1:9" x14ac:dyDescent="0.2">
      <c r="A430" t="str">
        <f t="shared" si="86"/>
        <v>MHI</v>
      </c>
      <c r="B430" t="str">
        <f t="shared" si="87"/>
        <v>OAHCMEA</v>
      </c>
      <c r="C430" t="str">
        <f t="shared" si="88"/>
        <v>2016</v>
      </c>
      <c r="D430" s="23" t="s">
        <v>112</v>
      </c>
      <c r="E430" s="24" t="s">
        <v>21</v>
      </c>
      <c r="F430" s="25">
        <v>17.902999999999999</v>
      </c>
      <c r="G430">
        <f t="shared" si="89"/>
        <v>4</v>
      </c>
      <c r="H430">
        <f t="shared" si="90"/>
        <v>12</v>
      </c>
      <c r="I430">
        <f t="shared" si="91"/>
        <v>16</v>
      </c>
    </row>
    <row r="431" spans="1:9" x14ac:dyDescent="0.2">
      <c r="A431" t="str">
        <f t="shared" si="86"/>
        <v>MHI</v>
      </c>
      <c r="B431" t="str">
        <f t="shared" si="87"/>
        <v>OAHCMEA</v>
      </c>
      <c r="C431" t="str">
        <f t="shared" si="88"/>
        <v>2016</v>
      </c>
      <c r="D431" s="23" t="s">
        <v>112</v>
      </c>
      <c r="E431" s="24" t="s">
        <v>22</v>
      </c>
      <c r="F431" s="25">
        <v>55.762</v>
      </c>
      <c r="G431">
        <f t="shared" si="89"/>
        <v>4</v>
      </c>
      <c r="H431">
        <f t="shared" si="90"/>
        <v>12</v>
      </c>
      <c r="I431">
        <f t="shared" si="91"/>
        <v>16</v>
      </c>
    </row>
    <row r="432" spans="1:9" x14ac:dyDescent="0.2">
      <c r="A432" t="str">
        <f t="shared" si="86"/>
        <v>MHI</v>
      </c>
      <c r="B432" t="str">
        <f t="shared" si="87"/>
        <v>OAHCMEA</v>
      </c>
      <c r="C432" t="str">
        <f t="shared" si="88"/>
        <v>2016</v>
      </c>
      <c r="D432" s="23" t="s">
        <v>112</v>
      </c>
      <c r="E432" s="24" t="s">
        <v>23</v>
      </c>
      <c r="F432" s="25">
        <v>6.6310000000000002</v>
      </c>
      <c r="G432">
        <f t="shared" si="89"/>
        <v>4</v>
      </c>
      <c r="H432">
        <f t="shared" si="90"/>
        <v>12</v>
      </c>
      <c r="I432">
        <f t="shared" si="91"/>
        <v>16</v>
      </c>
    </row>
    <row r="433" spans="1:9" x14ac:dyDescent="0.2">
      <c r="A433" t="str">
        <f t="shared" si="86"/>
        <v>MHI</v>
      </c>
      <c r="B433" t="str">
        <f t="shared" si="87"/>
        <v>OAHCMKA</v>
      </c>
      <c r="C433" t="str">
        <f t="shared" si="88"/>
        <v>2016</v>
      </c>
      <c r="D433" s="23" t="s">
        <v>113</v>
      </c>
      <c r="E433" s="24" t="s">
        <v>19</v>
      </c>
      <c r="F433" s="25">
        <v>5.19</v>
      </c>
      <c r="G433">
        <f t="shared" si="89"/>
        <v>4</v>
      </c>
      <c r="H433">
        <f t="shared" si="90"/>
        <v>12</v>
      </c>
      <c r="I433">
        <f t="shared" si="91"/>
        <v>16</v>
      </c>
    </row>
    <row r="434" spans="1:9" x14ac:dyDescent="0.2">
      <c r="A434" t="str">
        <f t="shared" si="86"/>
        <v>MHI</v>
      </c>
      <c r="B434" t="str">
        <f t="shared" si="87"/>
        <v>OAHCMKA</v>
      </c>
      <c r="C434" t="str">
        <f t="shared" si="88"/>
        <v>2016</v>
      </c>
      <c r="D434" s="23" t="s">
        <v>113</v>
      </c>
      <c r="E434" s="24" t="s">
        <v>20</v>
      </c>
      <c r="F434" s="25">
        <v>0.72</v>
      </c>
      <c r="G434">
        <f t="shared" si="89"/>
        <v>4</v>
      </c>
      <c r="H434">
        <f t="shared" si="90"/>
        <v>12</v>
      </c>
      <c r="I434">
        <f t="shared" si="91"/>
        <v>16</v>
      </c>
    </row>
    <row r="435" spans="1:9" x14ac:dyDescent="0.2">
      <c r="A435" t="str">
        <f t="shared" si="86"/>
        <v>MHI</v>
      </c>
      <c r="B435" t="str">
        <f t="shared" si="87"/>
        <v>OAHCMKA</v>
      </c>
      <c r="C435" t="str">
        <f t="shared" si="88"/>
        <v>2016</v>
      </c>
      <c r="D435" s="23" t="s">
        <v>113</v>
      </c>
      <c r="E435" s="24" t="s">
        <v>21</v>
      </c>
      <c r="F435" s="25">
        <v>8.4009999999999998</v>
      </c>
      <c r="G435">
        <f t="shared" si="89"/>
        <v>4</v>
      </c>
      <c r="H435">
        <f t="shared" si="90"/>
        <v>12</v>
      </c>
      <c r="I435">
        <f t="shared" si="91"/>
        <v>16</v>
      </c>
    </row>
    <row r="436" spans="1:9" x14ac:dyDescent="0.2">
      <c r="A436" t="str">
        <f t="shared" si="86"/>
        <v>MHI</v>
      </c>
      <c r="B436" t="str">
        <f t="shared" si="87"/>
        <v>OAHCMKA</v>
      </c>
      <c r="C436" t="str">
        <f t="shared" si="88"/>
        <v>2016</v>
      </c>
      <c r="D436" s="23" t="s">
        <v>113</v>
      </c>
      <c r="E436" s="24" t="s">
        <v>22</v>
      </c>
      <c r="F436" s="25">
        <v>79.198999999999998</v>
      </c>
      <c r="G436">
        <f t="shared" si="89"/>
        <v>4</v>
      </c>
      <c r="H436">
        <f t="shared" si="90"/>
        <v>12</v>
      </c>
      <c r="I436">
        <f t="shared" si="91"/>
        <v>16</v>
      </c>
    </row>
    <row r="437" spans="1:9" x14ac:dyDescent="0.2">
      <c r="A437" t="str">
        <f t="shared" si="86"/>
        <v>MHI</v>
      </c>
      <c r="B437" t="str">
        <f t="shared" si="87"/>
        <v>OAHCMKA</v>
      </c>
      <c r="C437" t="str">
        <f t="shared" si="88"/>
        <v>2016</v>
      </c>
      <c r="D437" s="23" t="s">
        <v>113</v>
      </c>
      <c r="E437" s="24" t="s">
        <v>23</v>
      </c>
      <c r="F437" s="25">
        <v>6.4909999999999997</v>
      </c>
      <c r="G437">
        <f t="shared" si="89"/>
        <v>4</v>
      </c>
      <c r="H437">
        <f t="shared" si="90"/>
        <v>12</v>
      </c>
      <c r="I437">
        <f t="shared" si="91"/>
        <v>16</v>
      </c>
    </row>
    <row r="438" spans="1:9" x14ac:dyDescent="0.2">
      <c r="A438" t="str">
        <f t="shared" si="86"/>
        <v>MHI</v>
      </c>
      <c r="B438" t="str">
        <f t="shared" si="87"/>
        <v>OAHSINE</v>
      </c>
      <c r="C438" t="str">
        <f t="shared" si="88"/>
        <v>2016</v>
      </c>
      <c r="D438" s="23" t="s">
        <v>114</v>
      </c>
      <c r="E438" s="24" t="s">
        <v>19</v>
      </c>
      <c r="F438" s="25">
        <v>16.015999999999998</v>
      </c>
      <c r="G438">
        <f t="shared" si="89"/>
        <v>4</v>
      </c>
      <c r="H438">
        <f t="shared" si="90"/>
        <v>12</v>
      </c>
      <c r="I438">
        <f t="shared" si="91"/>
        <v>16</v>
      </c>
    </row>
    <row r="439" spans="1:9" x14ac:dyDescent="0.2">
      <c r="A439" t="str">
        <f t="shared" si="86"/>
        <v>MHI</v>
      </c>
      <c r="B439" t="str">
        <f t="shared" si="87"/>
        <v>OAHSINE</v>
      </c>
      <c r="C439" t="str">
        <f t="shared" si="88"/>
        <v>2016</v>
      </c>
      <c r="D439" s="23" t="s">
        <v>114</v>
      </c>
      <c r="E439" s="24" t="s">
        <v>20</v>
      </c>
      <c r="F439" s="25">
        <v>7.0709999999999997</v>
      </c>
      <c r="G439">
        <f t="shared" si="89"/>
        <v>4</v>
      </c>
      <c r="H439">
        <f t="shared" si="90"/>
        <v>12</v>
      </c>
      <c r="I439">
        <f t="shared" si="91"/>
        <v>16</v>
      </c>
    </row>
    <row r="440" spans="1:9" x14ac:dyDescent="0.2">
      <c r="A440" t="str">
        <f t="shared" si="86"/>
        <v>MHI</v>
      </c>
      <c r="B440" t="str">
        <f t="shared" si="87"/>
        <v>OAHSINE</v>
      </c>
      <c r="C440" t="str">
        <f t="shared" si="88"/>
        <v>2016</v>
      </c>
      <c r="D440" s="23" t="s">
        <v>114</v>
      </c>
      <c r="E440" s="24" t="s">
        <v>21</v>
      </c>
      <c r="F440" s="25">
        <v>30.954999999999998</v>
      </c>
      <c r="G440">
        <f t="shared" si="89"/>
        <v>4</v>
      </c>
      <c r="H440">
        <f t="shared" si="90"/>
        <v>12</v>
      </c>
      <c r="I440">
        <f t="shared" si="91"/>
        <v>16</v>
      </c>
    </row>
    <row r="441" spans="1:9" x14ac:dyDescent="0.2">
      <c r="A441" t="str">
        <f t="shared" si="86"/>
        <v>MHI</v>
      </c>
      <c r="B441" t="str">
        <f t="shared" si="87"/>
        <v>OAHSINE</v>
      </c>
      <c r="C441" t="str">
        <f t="shared" si="88"/>
        <v>2016</v>
      </c>
      <c r="D441" s="23" t="s">
        <v>114</v>
      </c>
      <c r="E441" s="24" t="s">
        <v>22</v>
      </c>
      <c r="F441" s="25">
        <v>44.893000000000001</v>
      </c>
      <c r="G441">
        <f t="shared" si="89"/>
        <v>4</v>
      </c>
      <c r="H441">
        <f t="shared" si="90"/>
        <v>12</v>
      </c>
      <c r="I441">
        <f t="shared" si="91"/>
        <v>16</v>
      </c>
    </row>
    <row r="442" spans="1:9" x14ac:dyDescent="0.2">
      <c r="A442" t="str">
        <f t="shared" si="86"/>
        <v>MHI</v>
      </c>
      <c r="B442" t="str">
        <f t="shared" si="87"/>
        <v>OAHSINE</v>
      </c>
      <c r="C442" t="str">
        <f t="shared" si="88"/>
        <v>2016</v>
      </c>
      <c r="D442" s="23" t="s">
        <v>114</v>
      </c>
      <c r="E442" s="24" t="s">
        <v>23</v>
      </c>
      <c r="F442" s="25">
        <v>1.0640000000000001</v>
      </c>
      <c r="G442">
        <f t="shared" si="89"/>
        <v>4</v>
      </c>
      <c r="H442">
        <f t="shared" si="90"/>
        <v>12</v>
      </c>
      <c r="I442">
        <f t="shared" si="91"/>
        <v>16</v>
      </c>
    </row>
    <row r="443" spans="1:9" x14ac:dyDescent="0.2">
      <c r="A443" t="str">
        <f t="shared" si="86"/>
        <v>MHI</v>
      </c>
      <c r="B443" t="str">
        <f t="shared" si="87"/>
        <v>OAHSINO</v>
      </c>
      <c r="C443" t="str">
        <f t="shared" si="88"/>
        <v>2016</v>
      </c>
      <c r="D443" s="23" t="s">
        <v>115</v>
      </c>
      <c r="E443" s="24" t="s">
        <v>19</v>
      </c>
      <c r="F443" s="25">
        <v>2.8570000000000002</v>
      </c>
      <c r="G443">
        <f t="shared" si="89"/>
        <v>4</v>
      </c>
      <c r="H443">
        <f t="shared" si="90"/>
        <v>12</v>
      </c>
      <c r="I443">
        <f t="shared" si="91"/>
        <v>16</v>
      </c>
    </row>
    <row r="444" spans="1:9" x14ac:dyDescent="0.2">
      <c r="A444" t="str">
        <f t="shared" si="86"/>
        <v>MHI</v>
      </c>
      <c r="B444" t="str">
        <f t="shared" si="87"/>
        <v>OAHSINO</v>
      </c>
      <c r="C444" t="str">
        <f t="shared" si="88"/>
        <v>2016</v>
      </c>
      <c r="D444" s="23" t="s">
        <v>115</v>
      </c>
      <c r="E444" s="24" t="s">
        <v>20</v>
      </c>
      <c r="F444" s="25">
        <v>1.5</v>
      </c>
      <c r="G444">
        <f t="shared" si="89"/>
        <v>4</v>
      </c>
      <c r="H444">
        <f t="shared" si="90"/>
        <v>12</v>
      </c>
      <c r="I444">
        <f t="shared" si="91"/>
        <v>16</v>
      </c>
    </row>
    <row r="445" spans="1:9" x14ac:dyDescent="0.2">
      <c r="A445" t="str">
        <f t="shared" si="86"/>
        <v>MHI</v>
      </c>
      <c r="B445" t="str">
        <f t="shared" si="87"/>
        <v>OAHSINO</v>
      </c>
      <c r="C445" t="str">
        <f t="shared" si="88"/>
        <v>2016</v>
      </c>
      <c r="D445" s="23" t="s">
        <v>115</v>
      </c>
      <c r="E445" s="24" t="s">
        <v>21</v>
      </c>
      <c r="F445" s="25">
        <v>11.852</v>
      </c>
      <c r="G445">
        <f t="shared" si="89"/>
        <v>4</v>
      </c>
      <c r="H445">
        <f t="shared" si="90"/>
        <v>12</v>
      </c>
      <c r="I445">
        <f t="shared" si="91"/>
        <v>16</v>
      </c>
    </row>
    <row r="446" spans="1:9" x14ac:dyDescent="0.2">
      <c r="A446" t="str">
        <f t="shared" si="86"/>
        <v>MHI</v>
      </c>
      <c r="B446" t="str">
        <f t="shared" si="87"/>
        <v>OAHSINO</v>
      </c>
      <c r="C446" t="str">
        <f t="shared" si="88"/>
        <v>2016</v>
      </c>
      <c r="D446" s="23" t="s">
        <v>115</v>
      </c>
      <c r="E446" s="24" t="s">
        <v>22</v>
      </c>
      <c r="F446" s="25">
        <v>79.528999999999996</v>
      </c>
      <c r="G446">
        <f t="shared" si="89"/>
        <v>4</v>
      </c>
      <c r="H446">
        <f t="shared" si="90"/>
        <v>12</v>
      </c>
      <c r="I446">
        <f t="shared" si="91"/>
        <v>16</v>
      </c>
    </row>
    <row r="447" spans="1:9" x14ac:dyDescent="0.2">
      <c r="A447" t="str">
        <f t="shared" si="86"/>
        <v>MHI</v>
      </c>
      <c r="B447" t="str">
        <f t="shared" si="87"/>
        <v>OAHSINO</v>
      </c>
      <c r="C447" t="str">
        <f t="shared" si="88"/>
        <v>2016</v>
      </c>
      <c r="D447" s="23" t="s">
        <v>115</v>
      </c>
      <c r="E447" s="24" t="s">
        <v>23</v>
      </c>
      <c r="F447" s="25">
        <v>4.2619999999999996</v>
      </c>
      <c r="G447">
        <f t="shared" si="89"/>
        <v>4</v>
      </c>
      <c r="H447">
        <f t="shared" si="90"/>
        <v>12</v>
      </c>
      <c r="I447">
        <f t="shared" si="91"/>
        <v>16</v>
      </c>
    </row>
    <row r="448" spans="1:9" x14ac:dyDescent="0.2">
      <c r="A448" t="str">
        <f t="shared" si="86"/>
        <v>MHI</v>
      </c>
      <c r="B448" t="str">
        <f t="shared" si="87"/>
        <v>OAHSISO</v>
      </c>
      <c r="C448" t="str">
        <f t="shared" si="88"/>
        <v>2016</v>
      </c>
      <c r="D448" s="23" t="s">
        <v>116</v>
      </c>
      <c r="E448" s="24" t="s">
        <v>19</v>
      </c>
      <c r="F448" s="25">
        <v>3.3220000000000001</v>
      </c>
      <c r="G448">
        <f t="shared" si="89"/>
        <v>4</v>
      </c>
      <c r="H448">
        <f t="shared" si="90"/>
        <v>12</v>
      </c>
      <c r="I448">
        <f t="shared" si="91"/>
        <v>16</v>
      </c>
    </row>
    <row r="449" spans="1:9" x14ac:dyDescent="0.2">
      <c r="A449" t="str">
        <f t="shared" si="86"/>
        <v>MHI</v>
      </c>
      <c r="B449" t="str">
        <f t="shared" si="87"/>
        <v>OAHSISO</v>
      </c>
      <c r="C449" t="str">
        <f t="shared" si="88"/>
        <v>2016</v>
      </c>
      <c r="D449" s="23" t="s">
        <v>116</v>
      </c>
      <c r="E449" s="24" t="s">
        <v>20</v>
      </c>
      <c r="F449" s="25">
        <v>3.1080000000000001</v>
      </c>
      <c r="G449">
        <f t="shared" si="89"/>
        <v>4</v>
      </c>
      <c r="H449">
        <f t="shared" si="90"/>
        <v>12</v>
      </c>
      <c r="I449">
        <f t="shared" si="91"/>
        <v>16</v>
      </c>
    </row>
    <row r="450" spans="1:9" x14ac:dyDescent="0.2">
      <c r="A450" t="str">
        <f t="shared" si="86"/>
        <v>MHI</v>
      </c>
      <c r="B450" t="str">
        <f t="shared" si="87"/>
        <v>OAHSISO</v>
      </c>
      <c r="C450" t="str">
        <f t="shared" si="88"/>
        <v>2016</v>
      </c>
      <c r="D450" s="23" t="s">
        <v>116</v>
      </c>
      <c r="E450" s="24" t="s">
        <v>21</v>
      </c>
      <c r="F450" s="25">
        <v>8.4730000000000008</v>
      </c>
      <c r="G450">
        <f t="shared" si="89"/>
        <v>4</v>
      </c>
      <c r="H450">
        <f t="shared" si="90"/>
        <v>12</v>
      </c>
      <c r="I450">
        <f t="shared" si="91"/>
        <v>16</v>
      </c>
    </row>
    <row r="451" spans="1:9" x14ac:dyDescent="0.2">
      <c r="A451" t="str">
        <f t="shared" si="86"/>
        <v>MHI</v>
      </c>
      <c r="B451" t="str">
        <f t="shared" si="87"/>
        <v>OAHSISO</v>
      </c>
      <c r="C451" t="str">
        <f t="shared" si="88"/>
        <v>2016</v>
      </c>
      <c r="D451" s="23" t="s">
        <v>116</v>
      </c>
      <c r="E451" s="24" t="s">
        <v>22</v>
      </c>
      <c r="F451" s="25">
        <v>78.331999999999994</v>
      </c>
      <c r="G451">
        <f t="shared" si="89"/>
        <v>4</v>
      </c>
      <c r="H451">
        <f t="shared" si="90"/>
        <v>12</v>
      </c>
      <c r="I451">
        <f t="shared" si="91"/>
        <v>16</v>
      </c>
    </row>
    <row r="452" spans="1:9" x14ac:dyDescent="0.2">
      <c r="A452" t="str">
        <f t="shared" ref="A452:A515" si="92">LEFT(D452,G452-1)</f>
        <v>MHI</v>
      </c>
      <c r="B452" t="str">
        <f t="shared" ref="B452:B515" si="93">MID(D452,G452+1,H452-G452-1)</f>
        <v>OAHSISO</v>
      </c>
      <c r="C452" t="str">
        <f t="shared" ref="C452:C515" si="94">RIGHT(D452,(I452-H452))</f>
        <v>2016</v>
      </c>
      <c r="D452" s="23" t="s">
        <v>116</v>
      </c>
      <c r="E452" s="24" t="s">
        <v>23</v>
      </c>
      <c r="F452" s="25">
        <v>6.766</v>
      </c>
      <c r="G452">
        <f t="shared" ref="G452:G515" si="95">FIND("_",D452)</f>
        <v>4</v>
      </c>
      <c r="H452">
        <f t="shared" ref="H452:H515" si="96">FIND("_",D452,G452+1)</f>
        <v>12</v>
      </c>
      <c r="I452">
        <f t="shared" ref="I452:I515" si="97">LEN(D452)</f>
        <v>16</v>
      </c>
    </row>
    <row r="453" spans="1:9" x14ac:dyDescent="0.2">
      <c r="A453" t="str">
        <f t="shared" si="92"/>
        <v>MHI</v>
      </c>
      <c r="B453" t="str">
        <f t="shared" si="93"/>
        <v>KAH</v>
      </c>
      <c r="C453" t="str">
        <f t="shared" si="94"/>
        <v>CRNO_2016</v>
      </c>
      <c r="D453" s="23" t="s">
        <v>117</v>
      </c>
      <c r="E453" s="24" t="s">
        <v>19</v>
      </c>
      <c r="F453" s="25">
        <v>33.014000000000003</v>
      </c>
      <c r="G453">
        <f t="shared" si="95"/>
        <v>4</v>
      </c>
      <c r="H453">
        <f t="shared" si="96"/>
        <v>8</v>
      </c>
      <c r="I453">
        <f t="shared" si="97"/>
        <v>17</v>
      </c>
    </row>
    <row r="454" spans="1:9" x14ac:dyDescent="0.2">
      <c r="A454" t="str">
        <f t="shared" si="92"/>
        <v>MHI</v>
      </c>
      <c r="B454" t="str">
        <f t="shared" si="93"/>
        <v>KAH</v>
      </c>
      <c r="C454" t="str">
        <f t="shared" si="94"/>
        <v>CRNO_2016</v>
      </c>
      <c r="D454" s="23" t="s">
        <v>117</v>
      </c>
      <c r="E454" s="24" t="s">
        <v>20</v>
      </c>
      <c r="F454" s="25">
        <v>2.37</v>
      </c>
      <c r="G454">
        <f t="shared" si="95"/>
        <v>4</v>
      </c>
      <c r="H454">
        <f t="shared" si="96"/>
        <v>8</v>
      </c>
      <c r="I454">
        <f t="shared" si="97"/>
        <v>17</v>
      </c>
    </row>
    <row r="455" spans="1:9" x14ac:dyDescent="0.2">
      <c r="A455" t="str">
        <f t="shared" si="92"/>
        <v>MHI</v>
      </c>
      <c r="B455" t="str">
        <f t="shared" si="93"/>
        <v>KAH</v>
      </c>
      <c r="C455" t="str">
        <f t="shared" si="94"/>
        <v>CRNO_2016</v>
      </c>
      <c r="D455" s="23" t="s">
        <v>117</v>
      </c>
      <c r="E455" s="24" t="s">
        <v>21</v>
      </c>
      <c r="F455" s="25">
        <v>4.3220000000000001</v>
      </c>
      <c r="G455">
        <f t="shared" si="95"/>
        <v>4</v>
      </c>
      <c r="H455">
        <f t="shared" si="96"/>
        <v>8</v>
      </c>
      <c r="I455">
        <f t="shared" si="97"/>
        <v>17</v>
      </c>
    </row>
    <row r="456" spans="1:9" x14ac:dyDescent="0.2">
      <c r="A456" t="str">
        <f t="shared" si="92"/>
        <v>MHI</v>
      </c>
      <c r="B456" t="str">
        <f t="shared" si="93"/>
        <v>KAH</v>
      </c>
      <c r="C456" t="str">
        <f t="shared" si="94"/>
        <v>CRNO_2016</v>
      </c>
      <c r="D456" s="23" t="s">
        <v>117</v>
      </c>
      <c r="E456" s="24" t="s">
        <v>22</v>
      </c>
      <c r="F456" s="25">
        <v>43.505000000000003</v>
      </c>
      <c r="G456">
        <f t="shared" si="95"/>
        <v>4</v>
      </c>
      <c r="H456">
        <f t="shared" si="96"/>
        <v>8</v>
      </c>
      <c r="I456">
        <f t="shared" si="97"/>
        <v>17</v>
      </c>
    </row>
    <row r="457" spans="1:9" x14ac:dyDescent="0.2">
      <c r="A457" t="str">
        <f t="shared" si="92"/>
        <v>MHI</v>
      </c>
      <c r="B457" t="str">
        <f t="shared" si="93"/>
        <v>KAH</v>
      </c>
      <c r="C457" t="str">
        <f t="shared" si="94"/>
        <v>CRNO_2016</v>
      </c>
      <c r="D457" s="23" t="s">
        <v>117</v>
      </c>
      <c r="E457" s="24" t="s">
        <v>23</v>
      </c>
      <c r="F457" s="25">
        <v>16.788</v>
      </c>
      <c r="G457">
        <f t="shared" si="95"/>
        <v>4</v>
      </c>
      <c r="H457">
        <f t="shared" si="96"/>
        <v>8</v>
      </c>
      <c r="I457">
        <f t="shared" si="97"/>
        <v>17</v>
      </c>
    </row>
    <row r="458" spans="1:9" x14ac:dyDescent="0.2">
      <c r="A458" t="str">
        <f t="shared" si="92"/>
        <v>MHI</v>
      </c>
      <c r="B458" t="str">
        <f t="shared" si="93"/>
        <v>KAH</v>
      </c>
      <c r="C458" t="str">
        <f t="shared" si="94"/>
        <v>CRSO_2016</v>
      </c>
      <c r="D458" s="23" t="s">
        <v>118</v>
      </c>
      <c r="E458" s="24" t="s">
        <v>19</v>
      </c>
      <c r="F458" s="25">
        <v>6.5060000000000002</v>
      </c>
      <c r="G458">
        <f t="shared" si="95"/>
        <v>4</v>
      </c>
      <c r="H458">
        <f t="shared" si="96"/>
        <v>8</v>
      </c>
      <c r="I458">
        <f t="shared" si="97"/>
        <v>17</v>
      </c>
    </row>
    <row r="459" spans="1:9" x14ac:dyDescent="0.2">
      <c r="A459" t="str">
        <f t="shared" si="92"/>
        <v>MHI</v>
      </c>
      <c r="B459" t="str">
        <f t="shared" si="93"/>
        <v>KAH</v>
      </c>
      <c r="C459" t="str">
        <f t="shared" si="94"/>
        <v>CRSO_2016</v>
      </c>
      <c r="D459" s="23" t="s">
        <v>118</v>
      </c>
      <c r="E459" s="24" t="s">
        <v>20</v>
      </c>
      <c r="F459" s="25">
        <v>2.1469999999999998</v>
      </c>
      <c r="G459">
        <f t="shared" si="95"/>
        <v>4</v>
      </c>
      <c r="H459">
        <f t="shared" si="96"/>
        <v>8</v>
      </c>
      <c r="I459">
        <f t="shared" si="97"/>
        <v>17</v>
      </c>
    </row>
    <row r="460" spans="1:9" x14ac:dyDescent="0.2">
      <c r="A460" t="str">
        <f t="shared" si="92"/>
        <v>MHI</v>
      </c>
      <c r="B460" t="str">
        <f t="shared" si="93"/>
        <v>KAH</v>
      </c>
      <c r="C460" t="str">
        <f t="shared" si="94"/>
        <v>CRSO_2016</v>
      </c>
      <c r="D460" s="23" t="s">
        <v>118</v>
      </c>
      <c r="E460" s="24" t="s">
        <v>21</v>
      </c>
      <c r="F460" s="25">
        <v>8.9139999999999997</v>
      </c>
      <c r="G460">
        <f t="shared" si="95"/>
        <v>4</v>
      </c>
      <c r="H460">
        <f t="shared" si="96"/>
        <v>8</v>
      </c>
      <c r="I460">
        <f t="shared" si="97"/>
        <v>17</v>
      </c>
    </row>
    <row r="461" spans="1:9" x14ac:dyDescent="0.2">
      <c r="A461" t="str">
        <f t="shared" si="92"/>
        <v>MHI</v>
      </c>
      <c r="B461" t="str">
        <f t="shared" si="93"/>
        <v>KAH</v>
      </c>
      <c r="C461" t="str">
        <f t="shared" si="94"/>
        <v>CRSO_2016</v>
      </c>
      <c r="D461" s="23" t="s">
        <v>118</v>
      </c>
      <c r="E461" s="24" t="s">
        <v>22</v>
      </c>
      <c r="F461" s="25">
        <v>79.183000000000007</v>
      </c>
      <c r="G461">
        <f t="shared" si="95"/>
        <v>4</v>
      </c>
      <c r="H461">
        <f t="shared" si="96"/>
        <v>8</v>
      </c>
      <c r="I461">
        <f t="shared" si="97"/>
        <v>17</v>
      </c>
    </row>
    <row r="462" spans="1:9" x14ac:dyDescent="0.2">
      <c r="A462" t="str">
        <f t="shared" si="92"/>
        <v>MHI</v>
      </c>
      <c r="B462" t="str">
        <f t="shared" si="93"/>
        <v>KAH</v>
      </c>
      <c r="C462" t="str">
        <f t="shared" si="94"/>
        <v>CRSO_2016</v>
      </c>
      <c r="D462" s="23" t="s">
        <v>118</v>
      </c>
      <c r="E462" s="24" t="s">
        <v>23</v>
      </c>
      <c r="F462" s="25">
        <v>3.25</v>
      </c>
      <c r="G462">
        <f t="shared" si="95"/>
        <v>4</v>
      </c>
      <c r="H462">
        <f t="shared" si="96"/>
        <v>8</v>
      </c>
      <c r="I462">
        <f t="shared" si="97"/>
        <v>17</v>
      </c>
    </row>
    <row r="463" spans="1:9" x14ac:dyDescent="0.2">
      <c r="A463" t="str">
        <f t="shared" si="92"/>
        <v>NWHI</v>
      </c>
      <c r="B463" t="str">
        <f t="shared" si="93"/>
        <v>FFS</v>
      </c>
      <c r="C463" t="str">
        <f t="shared" si="94"/>
        <v>1112</v>
      </c>
      <c r="D463" s="23" t="s">
        <v>119</v>
      </c>
      <c r="E463" s="24" t="s">
        <v>19</v>
      </c>
      <c r="F463" s="25">
        <v>55.301000000000002</v>
      </c>
      <c r="G463">
        <f t="shared" si="95"/>
        <v>5</v>
      </c>
      <c r="H463">
        <f t="shared" si="96"/>
        <v>9</v>
      </c>
      <c r="I463">
        <f t="shared" si="97"/>
        <v>13</v>
      </c>
    </row>
    <row r="464" spans="1:9" x14ac:dyDescent="0.2">
      <c r="A464" t="str">
        <f t="shared" si="92"/>
        <v>NWHI</v>
      </c>
      <c r="B464" t="str">
        <f t="shared" si="93"/>
        <v>FFS</v>
      </c>
      <c r="C464" t="str">
        <f t="shared" si="94"/>
        <v>1112</v>
      </c>
      <c r="D464" s="23" t="s">
        <v>119</v>
      </c>
      <c r="E464" s="24" t="s">
        <v>20</v>
      </c>
      <c r="F464" s="25">
        <v>10.538</v>
      </c>
      <c r="G464">
        <f t="shared" si="95"/>
        <v>5</v>
      </c>
      <c r="H464">
        <f t="shared" si="96"/>
        <v>9</v>
      </c>
      <c r="I464">
        <f t="shared" si="97"/>
        <v>13</v>
      </c>
    </row>
    <row r="465" spans="1:9" x14ac:dyDescent="0.2">
      <c r="A465" t="str">
        <f t="shared" si="92"/>
        <v>NWHI</v>
      </c>
      <c r="B465" t="str">
        <f t="shared" si="93"/>
        <v>FFS</v>
      </c>
      <c r="C465" t="str">
        <f t="shared" si="94"/>
        <v>1112</v>
      </c>
      <c r="D465" s="23" t="s">
        <v>119</v>
      </c>
      <c r="E465" s="24" t="s">
        <v>21</v>
      </c>
      <c r="F465" s="25">
        <v>8.5299999999999994</v>
      </c>
      <c r="G465">
        <f t="shared" si="95"/>
        <v>5</v>
      </c>
      <c r="H465">
        <f t="shared" si="96"/>
        <v>9</v>
      </c>
      <c r="I465">
        <f t="shared" si="97"/>
        <v>13</v>
      </c>
    </row>
    <row r="466" spans="1:9" x14ac:dyDescent="0.2">
      <c r="A466" t="str">
        <f t="shared" si="92"/>
        <v>NWHI</v>
      </c>
      <c r="B466" t="str">
        <f t="shared" si="93"/>
        <v>FFS</v>
      </c>
      <c r="C466" t="str">
        <f t="shared" si="94"/>
        <v>1112</v>
      </c>
      <c r="D466" s="23" t="s">
        <v>119</v>
      </c>
      <c r="E466" s="24" t="s">
        <v>22</v>
      </c>
      <c r="F466" s="25">
        <v>0</v>
      </c>
      <c r="G466">
        <f t="shared" si="95"/>
        <v>5</v>
      </c>
      <c r="H466">
        <f t="shared" si="96"/>
        <v>9</v>
      </c>
      <c r="I466">
        <f t="shared" si="97"/>
        <v>13</v>
      </c>
    </row>
    <row r="467" spans="1:9" x14ac:dyDescent="0.2">
      <c r="A467" t="str">
        <f t="shared" si="92"/>
        <v>NWHI</v>
      </c>
      <c r="B467" t="str">
        <f t="shared" si="93"/>
        <v>FFS</v>
      </c>
      <c r="C467" t="str">
        <f t="shared" si="94"/>
        <v>1112</v>
      </c>
      <c r="D467" s="23" t="s">
        <v>119</v>
      </c>
      <c r="E467" s="24" t="s">
        <v>23</v>
      </c>
      <c r="F467" s="25">
        <v>25.631</v>
      </c>
      <c r="G467">
        <f t="shared" si="95"/>
        <v>5</v>
      </c>
      <c r="H467">
        <f t="shared" si="96"/>
        <v>9</v>
      </c>
      <c r="I467">
        <f t="shared" si="97"/>
        <v>13</v>
      </c>
    </row>
    <row r="468" spans="1:9" x14ac:dyDescent="0.2">
      <c r="A468" t="str">
        <f t="shared" si="92"/>
        <v>NWHI</v>
      </c>
      <c r="B468" t="str">
        <f t="shared" si="93"/>
        <v>GAR</v>
      </c>
      <c r="C468" t="str">
        <f t="shared" si="94"/>
        <v>1112</v>
      </c>
      <c r="D468" s="23" t="s">
        <v>120</v>
      </c>
      <c r="E468" s="24" t="s">
        <v>19</v>
      </c>
      <c r="F468" s="25">
        <v>4.9710000000000001</v>
      </c>
      <c r="G468">
        <f t="shared" si="95"/>
        <v>5</v>
      </c>
      <c r="H468">
        <f t="shared" si="96"/>
        <v>9</v>
      </c>
      <c r="I468">
        <f t="shared" si="97"/>
        <v>13</v>
      </c>
    </row>
    <row r="469" spans="1:9" x14ac:dyDescent="0.2">
      <c r="A469" t="str">
        <f t="shared" si="92"/>
        <v>NWHI</v>
      </c>
      <c r="B469" t="str">
        <f t="shared" si="93"/>
        <v>GAR</v>
      </c>
      <c r="C469" t="str">
        <f t="shared" si="94"/>
        <v>1112</v>
      </c>
      <c r="D469" s="23" t="s">
        <v>120</v>
      </c>
      <c r="E469" s="24" t="s">
        <v>20</v>
      </c>
      <c r="F469" s="25">
        <v>8.3119999999999994</v>
      </c>
      <c r="G469">
        <f t="shared" si="95"/>
        <v>5</v>
      </c>
      <c r="H469">
        <f t="shared" si="96"/>
        <v>9</v>
      </c>
      <c r="I469">
        <f t="shared" si="97"/>
        <v>13</v>
      </c>
    </row>
    <row r="470" spans="1:9" x14ac:dyDescent="0.2">
      <c r="A470" t="str">
        <f t="shared" si="92"/>
        <v>NWHI</v>
      </c>
      <c r="B470" t="str">
        <f t="shared" si="93"/>
        <v>GAR</v>
      </c>
      <c r="C470" t="str">
        <f t="shared" si="94"/>
        <v>1112</v>
      </c>
      <c r="D470" s="23" t="s">
        <v>120</v>
      </c>
      <c r="E470" s="24" t="s">
        <v>21</v>
      </c>
      <c r="F470" s="25">
        <v>58.545999999999999</v>
      </c>
      <c r="G470">
        <f t="shared" si="95"/>
        <v>5</v>
      </c>
      <c r="H470">
        <f t="shared" si="96"/>
        <v>9</v>
      </c>
      <c r="I470">
        <f t="shared" si="97"/>
        <v>13</v>
      </c>
    </row>
    <row r="471" spans="1:9" x14ac:dyDescent="0.2">
      <c r="A471" t="str">
        <f t="shared" si="92"/>
        <v>NWHI</v>
      </c>
      <c r="B471" t="str">
        <f t="shared" si="93"/>
        <v>GAR</v>
      </c>
      <c r="C471" t="str">
        <f t="shared" si="94"/>
        <v>1112</v>
      </c>
      <c r="D471" s="23" t="s">
        <v>120</v>
      </c>
      <c r="E471" s="24" t="s">
        <v>22</v>
      </c>
      <c r="F471" s="25">
        <v>0</v>
      </c>
      <c r="G471">
        <f t="shared" si="95"/>
        <v>5</v>
      </c>
      <c r="H471">
        <f t="shared" si="96"/>
        <v>9</v>
      </c>
      <c r="I471">
        <f t="shared" si="97"/>
        <v>13</v>
      </c>
    </row>
    <row r="472" spans="1:9" x14ac:dyDescent="0.2">
      <c r="A472" t="str">
        <f t="shared" si="92"/>
        <v>NWHI</v>
      </c>
      <c r="B472" t="str">
        <f t="shared" si="93"/>
        <v>GAR</v>
      </c>
      <c r="C472" t="str">
        <f t="shared" si="94"/>
        <v>1112</v>
      </c>
      <c r="D472" s="23" t="s">
        <v>120</v>
      </c>
      <c r="E472" s="24" t="s">
        <v>23</v>
      </c>
      <c r="F472" s="25">
        <v>28.170999999999999</v>
      </c>
      <c r="G472">
        <f t="shared" si="95"/>
        <v>5</v>
      </c>
      <c r="H472">
        <f t="shared" si="96"/>
        <v>9</v>
      </c>
      <c r="I472">
        <f t="shared" si="97"/>
        <v>13</v>
      </c>
    </row>
    <row r="473" spans="1:9" x14ac:dyDescent="0.2">
      <c r="A473" t="str">
        <f t="shared" si="92"/>
        <v>NWHI</v>
      </c>
      <c r="B473" t="str">
        <f t="shared" si="93"/>
        <v>KUR</v>
      </c>
      <c r="C473" t="str">
        <f t="shared" si="94"/>
        <v>1112</v>
      </c>
      <c r="D473" s="23" t="s">
        <v>121</v>
      </c>
      <c r="E473" s="24" t="s">
        <v>19</v>
      </c>
      <c r="F473" s="25">
        <v>14.053000000000001</v>
      </c>
      <c r="G473">
        <f t="shared" si="95"/>
        <v>5</v>
      </c>
      <c r="H473">
        <f t="shared" si="96"/>
        <v>9</v>
      </c>
      <c r="I473">
        <f t="shared" si="97"/>
        <v>13</v>
      </c>
    </row>
    <row r="474" spans="1:9" x14ac:dyDescent="0.2">
      <c r="A474" t="str">
        <f t="shared" si="92"/>
        <v>NWHI</v>
      </c>
      <c r="B474" t="str">
        <f t="shared" si="93"/>
        <v>KUR</v>
      </c>
      <c r="C474" t="str">
        <f t="shared" si="94"/>
        <v>1112</v>
      </c>
      <c r="D474" s="23" t="s">
        <v>121</v>
      </c>
      <c r="E474" s="24" t="s">
        <v>20</v>
      </c>
      <c r="F474" s="25">
        <v>7.4279999999999999</v>
      </c>
      <c r="G474">
        <f t="shared" si="95"/>
        <v>5</v>
      </c>
      <c r="H474">
        <f t="shared" si="96"/>
        <v>9</v>
      </c>
      <c r="I474">
        <f t="shared" si="97"/>
        <v>13</v>
      </c>
    </row>
    <row r="475" spans="1:9" x14ac:dyDescent="0.2">
      <c r="A475" t="str">
        <f t="shared" si="92"/>
        <v>NWHI</v>
      </c>
      <c r="B475" t="str">
        <f t="shared" si="93"/>
        <v>KUR</v>
      </c>
      <c r="C475" t="str">
        <f t="shared" si="94"/>
        <v>1112</v>
      </c>
      <c r="D475" s="23" t="s">
        <v>121</v>
      </c>
      <c r="E475" s="24" t="s">
        <v>21</v>
      </c>
      <c r="F475" s="25">
        <v>25.760999999999999</v>
      </c>
      <c r="G475">
        <f t="shared" si="95"/>
        <v>5</v>
      </c>
      <c r="H475">
        <f t="shared" si="96"/>
        <v>9</v>
      </c>
      <c r="I475">
        <f t="shared" si="97"/>
        <v>13</v>
      </c>
    </row>
    <row r="476" spans="1:9" x14ac:dyDescent="0.2">
      <c r="A476" t="str">
        <f t="shared" si="92"/>
        <v>NWHI</v>
      </c>
      <c r="B476" t="str">
        <f t="shared" si="93"/>
        <v>KUR</v>
      </c>
      <c r="C476" t="str">
        <f t="shared" si="94"/>
        <v>1112</v>
      </c>
      <c r="D476" s="23" t="s">
        <v>121</v>
      </c>
      <c r="E476" s="24" t="s">
        <v>22</v>
      </c>
      <c r="F476" s="25">
        <v>0</v>
      </c>
      <c r="G476">
        <f t="shared" si="95"/>
        <v>5</v>
      </c>
      <c r="H476">
        <f t="shared" si="96"/>
        <v>9</v>
      </c>
      <c r="I476">
        <f t="shared" si="97"/>
        <v>13</v>
      </c>
    </row>
    <row r="477" spans="1:9" x14ac:dyDescent="0.2">
      <c r="A477" t="str">
        <f t="shared" si="92"/>
        <v>NWHI</v>
      </c>
      <c r="B477" t="str">
        <f t="shared" si="93"/>
        <v>KUR</v>
      </c>
      <c r="C477" t="str">
        <f t="shared" si="94"/>
        <v>1112</v>
      </c>
      <c r="D477" s="23" t="s">
        <v>121</v>
      </c>
      <c r="E477" s="24" t="s">
        <v>23</v>
      </c>
      <c r="F477" s="25">
        <v>52.758000000000003</v>
      </c>
      <c r="G477">
        <f t="shared" si="95"/>
        <v>5</v>
      </c>
      <c r="H477">
        <f t="shared" si="96"/>
        <v>9</v>
      </c>
      <c r="I477">
        <f t="shared" si="97"/>
        <v>13</v>
      </c>
    </row>
    <row r="478" spans="1:9" x14ac:dyDescent="0.2">
      <c r="A478" t="str">
        <f t="shared" si="92"/>
        <v>NWHI</v>
      </c>
      <c r="B478" t="str">
        <f t="shared" si="93"/>
        <v>LAY</v>
      </c>
      <c r="C478" t="str">
        <f t="shared" si="94"/>
        <v>1112</v>
      </c>
      <c r="D478" s="23" t="s">
        <v>122</v>
      </c>
      <c r="E478" s="24" t="s">
        <v>19</v>
      </c>
      <c r="F478" s="25">
        <v>9.6549999999999994</v>
      </c>
      <c r="G478">
        <f t="shared" si="95"/>
        <v>5</v>
      </c>
      <c r="H478">
        <f t="shared" si="96"/>
        <v>9</v>
      </c>
      <c r="I478">
        <f t="shared" si="97"/>
        <v>13</v>
      </c>
    </row>
    <row r="479" spans="1:9" x14ac:dyDescent="0.2">
      <c r="A479" t="str">
        <f t="shared" si="92"/>
        <v>NWHI</v>
      </c>
      <c r="B479" t="str">
        <f t="shared" si="93"/>
        <v>LAY</v>
      </c>
      <c r="C479" t="str">
        <f t="shared" si="94"/>
        <v>1112</v>
      </c>
      <c r="D479" s="23" t="s">
        <v>122</v>
      </c>
      <c r="E479" s="24" t="s">
        <v>20</v>
      </c>
      <c r="F479" s="25">
        <v>15.853999999999999</v>
      </c>
      <c r="G479">
        <f t="shared" si="95"/>
        <v>5</v>
      </c>
      <c r="H479">
        <f t="shared" si="96"/>
        <v>9</v>
      </c>
      <c r="I479">
        <f t="shared" si="97"/>
        <v>13</v>
      </c>
    </row>
    <row r="480" spans="1:9" x14ac:dyDescent="0.2">
      <c r="A480" t="str">
        <f t="shared" si="92"/>
        <v>NWHI</v>
      </c>
      <c r="B480" t="str">
        <f t="shared" si="93"/>
        <v>LAY</v>
      </c>
      <c r="C480" t="str">
        <f t="shared" si="94"/>
        <v>1112</v>
      </c>
      <c r="D480" s="23" t="s">
        <v>122</v>
      </c>
      <c r="E480" s="24" t="s">
        <v>21</v>
      </c>
      <c r="F480" s="25">
        <v>42.170999999999999</v>
      </c>
      <c r="G480">
        <f t="shared" si="95"/>
        <v>5</v>
      </c>
      <c r="H480">
        <f t="shared" si="96"/>
        <v>9</v>
      </c>
      <c r="I480">
        <f t="shared" si="97"/>
        <v>13</v>
      </c>
    </row>
    <row r="481" spans="1:9" x14ac:dyDescent="0.2">
      <c r="A481" t="str">
        <f t="shared" si="92"/>
        <v>NWHI</v>
      </c>
      <c r="B481" t="str">
        <f t="shared" si="93"/>
        <v>LAY</v>
      </c>
      <c r="C481" t="str">
        <f t="shared" si="94"/>
        <v>1112</v>
      </c>
      <c r="D481" s="23" t="s">
        <v>122</v>
      </c>
      <c r="E481" s="24" t="s">
        <v>22</v>
      </c>
      <c r="F481" s="25">
        <v>0</v>
      </c>
      <c r="G481">
        <f t="shared" si="95"/>
        <v>5</v>
      </c>
      <c r="H481">
        <f t="shared" si="96"/>
        <v>9</v>
      </c>
      <c r="I481">
        <f t="shared" si="97"/>
        <v>13</v>
      </c>
    </row>
    <row r="482" spans="1:9" x14ac:dyDescent="0.2">
      <c r="A482" t="str">
        <f t="shared" si="92"/>
        <v>NWHI</v>
      </c>
      <c r="B482" t="str">
        <f t="shared" si="93"/>
        <v>LAY</v>
      </c>
      <c r="C482" t="str">
        <f t="shared" si="94"/>
        <v>1112</v>
      </c>
      <c r="D482" s="23" t="s">
        <v>122</v>
      </c>
      <c r="E482" s="24" t="s">
        <v>23</v>
      </c>
      <c r="F482" s="25">
        <v>32.319000000000003</v>
      </c>
      <c r="G482">
        <f t="shared" si="95"/>
        <v>5</v>
      </c>
      <c r="H482">
        <f t="shared" si="96"/>
        <v>9</v>
      </c>
      <c r="I482">
        <f t="shared" si="97"/>
        <v>13</v>
      </c>
    </row>
    <row r="483" spans="1:9" x14ac:dyDescent="0.2">
      <c r="A483" t="str">
        <f t="shared" si="92"/>
        <v>NWHI</v>
      </c>
      <c r="B483" t="str">
        <f t="shared" si="93"/>
        <v>LIS</v>
      </c>
      <c r="C483" t="str">
        <f t="shared" si="94"/>
        <v>1112</v>
      </c>
      <c r="D483" s="23" t="s">
        <v>123</v>
      </c>
      <c r="E483" s="24" t="s">
        <v>19</v>
      </c>
      <c r="F483" s="25">
        <v>43.26</v>
      </c>
      <c r="G483">
        <f t="shared" si="95"/>
        <v>5</v>
      </c>
      <c r="H483">
        <f t="shared" si="96"/>
        <v>9</v>
      </c>
      <c r="I483">
        <f t="shared" si="97"/>
        <v>13</v>
      </c>
    </row>
    <row r="484" spans="1:9" x14ac:dyDescent="0.2">
      <c r="A484" t="str">
        <f t="shared" si="92"/>
        <v>NWHI</v>
      </c>
      <c r="B484" t="str">
        <f t="shared" si="93"/>
        <v>LIS</v>
      </c>
      <c r="C484" t="str">
        <f t="shared" si="94"/>
        <v>1112</v>
      </c>
      <c r="D484" s="23" t="s">
        <v>123</v>
      </c>
      <c r="E484" s="24" t="s">
        <v>20</v>
      </c>
      <c r="F484" s="25">
        <v>10.795999999999999</v>
      </c>
      <c r="G484">
        <f t="shared" si="95"/>
        <v>5</v>
      </c>
      <c r="H484">
        <f t="shared" si="96"/>
        <v>9</v>
      </c>
      <c r="I484">
        <f t="shared" si="97"/>
        <v>13</v>
      </c>
    </row>
    <row r="485" spans="1:9" x14ac:dyDescent="0.2">
      <c r="A485" t="str">
        <f t="shared" si="92"/>
        <v>NWHI</v>
      </c>
      <c r="B485" t="str">
        <f t="shared" si="93"/>
        <v>LIS</v>
      </c>
      <c r="C485" t="str">
        <f t="shared" si="94"/>
        <v>1112</v>
      </c>
      <c r="D485" s="23" t="s">
        <v>123</v>
      </c>
      <c r="E485" s="24" t="s">
        <v>21</v>
      </c>
      <c r="F485" s="25">
        <v>14.949</v>
      </c>
      <c r="G485">
        <f t="shared" si="95"/>
        <v>5</v>
      </c>
      <c r="H485">
        <f t="shared" si="96"/>
        <v>9</v>
      </c>
      <c r="I485">
        <f t="shared" si="97"/>
        <v>13</v>
      </c>
    </row>
    <row r="486" spans="1:9" x14ac:dyDescent="0.2">
      <c r="A486" t="str">
        <f t="shared" si="92"/>
        <v>NWHI</v>
      </c>
      <c r="B486" t="str">
        <f t="shared" si="93"/>
        <v>LIS</v>
      </c>
      <c r="C486" t="str">
        <f t="shared" si="94"/>
        <v>1112</v>
      </c>
      <c r="D486" s="23" t="s">
        <v>123</v>
      </c>
      <c r="E486" s="24" t="s">
        <v>22</v>
      </c>
      <c r="F486" s="25">
        <v>0</v>
      </c>
      <c r="G486">
        <f t="shared" si="95"/>
        <v>5</v>
      </c>
      <c r="H486">
        <f t="shared" si="96"/>
        <v>9</v>
      </c>
      <c r="I486">
        <f t="shared" si="97"/>
        <v>13</v>
      </c>
    </row>
    <row r="487" spans="1:9" x14ac:dyDescent="0.2">
      <c r="A487" t="str">
        <f t="shared" si="92"/>
        <v>NWHI</v>
      </c>
      <c r="B487" t="str">
        <f t="shared" si="93"/>
        <v>LIS</v>
      </c>
      <c r="C487" t="str">
        <f t="shared" si="94"/>
        <v>1112</v>
      </c>
      <c r="D487" s="23" t="s">
        <v>123</v>
      </c>
      <c r="E487" s="24" t="s">
        <v>23</v>
      </c>
      <c r="F487" s="25">
        <v>30.994</v>
      </c>
      <c r="G487">
        <f t="shared" si="95"/>
        <v>5</v>
      </c>
      <c r="H487">
        <f t="shared" si="96"/>
        <v>9</v>
      </c>
      <c r="I487">
        <f t="shared" si="97"/>
        <v>13</v>
      </c>
    </row>
    <row r="488" spans="1:9" x14ac:dyDescent="0.2">
      <c r="A488" t="str">
        <f t="shared" si="92"/>
        <v>NWHI</v>
      </c>
      <c r="B488" t="str">
        <f t="shared" si="93"/>
        <v>MAR</v>
      </c>
      <c r="C488" t="str">
        <f t="shared" si="94"/>
        <v>1112</v>
      </c>
      <c r="D488" s="23" t="s">
        <v>124</v>
      </c>
      <c r="E488" s="24" t="s">
        <v>19</v>
      </c>
      <c r="F488" s="25">
        <v>32.478999999999999</v>
      </c>
      <c r="G488">
        <f t="shared" si="95"/>
        <v>5</v>
      </c>
      <c r="H488">
        <f t="shared" si="96"/>
        <v>9</v>
      </c>
      <c r="I488">
        <f t="shared" si="97"/>
        <v>13</v>
      </c>
    </row>
    <row r="489" spans="1:9" x14ac:dyDescent="0.2">
      <c r="A489" t="str">
        <f t="shared" si="92"/>
        <v>NWHI</v>
      </c>
      <c r="B489" t="str">
        <f t="shared" si="93"/>
        <v>MAR</v>
      </c>
      <c r="C489" t="str">
        <f t="shared" si="94"/>
        <v>1112</v>
      </c>
      <c r="D489" s="23" t="s">
        <v>124</v>
      </c>
      <c r="E489" s="24" t="s">
        <v>20</v>
      </c>
      <c r="F489" s="25">
        <v>8.8379999999999992</v>
      </c>
      <c r="G489">
        <f t="shared" si="95"/>
        <v>5</v>
      </c>
      <c r="H489">
        <f t="shared" si="96"/>
        <v>9</v>
      </c>
      <c r="I489">
        <f t="shared" si="97"/>
        <v>13</v>
      </c>
    </row>
    <row r="490" spans="1:9" x14ac:dyDescent="0.2">
      <c r="A490" t="str">
        <f t="shared" si="92"/>
        <v>NWHI</v>
      </c>
      <c r="B490" t="str">
        <f t="shared" si="93"/>
        <v>MAR</v>
      </c>
      <c r="C490" t="str">
        <f t="shared" si="94"/>
        <v>1112</v>
      </c>
      <c r="D490" s="23" t="s">
        <v>124</v>
      </c>
      <c r="E490" s="24" t="s">
        <v>21</v>
      </c>
      <c r="F490" s="25">
        <v>20.571000000000002</v>
      </c>
      <c r="G490">
        <f t="shared" si="95"/>
        <v>5</v>
      </c>
      <c r="H490">
        <f t="shared" si="96"/>
        <v>9</v>
      </c>
      <c r="I490">
        <f t="shared" si="97"/>
        <v>13</v>
      </c>
    </row>
    <row r="491" spans="1:9" x14ac:dyDescent="0.2">
      <c r="A491" t="str">
        <f t="shared" si="92"/>
        <v>NWHI</v>
      </c>
      <c r="B491" t="str">
        <f t="shared" si="93"/>
        <v>MAR</v>
      </c>
      <c r="C491" t="str">
        <f t="shared" si="94"/>
        <v>1112</v>
      </c>
      <c r="D491" s="23" t="s">
        <v>124</v>
      </c>
      <c r="E491" s="24" t="s">
        <v>22</v>
      </c>
      <c r="F491" s="25">
        <v>0</v>
      </c>
      <c r="G491">
        <f t="shared" si="95"/>
        <v>5</v>
      </c>
      <c r="H491">
        <f t="shared" si="96"/>
        <v>9</v>
      </c>
      <c r="I491">
        <f t="shared" si="97"/>
        <v>13</v>
      </c>
    </row>
    <row r="492" spans="1:9" x14ac:dyDescent="0.2">
      <c r="A492" t="str">
        <f t="shared" si="92"/>
        <v>NWHI</v>
      </c>
      <c r="B492" t="str">
        <f t="shared" si="93"/>
        <v>MAR</v>
      </c>
      <c r="C492" t="str">
        <f t="shared" si="94"/>
        <v>1112</v>
      </c>
      <c r="D492" s="23" t="s">
        <v>124</v>
      </c>
      <c r="E492" s="24" t="s">
        <v>23</v>
      </c>
      <c r="F492" s="25">
        <v>38.112000000000002</v>
      </c>
      <c r="G492">
        <f t="shared" si="95"/>
        <v>5</v>
      </c>
      <c r="H492">
        <f t="shared" si="96"/>
        <v>9</v>
      </c>
      <c r="I492">
        <f t="shared" si="97"/>
        <v>13</v>
      </c>
    </row>
    <row r="493" spans="1:9" x14ac:dyDescent="0.2">
      <c r="A493" t="str">
        <f t="shared" si="92"/>
        <v>NWHI</v>
      </c>
      <c r="B493" t="str">
        <f t="shared" si="93"/>
        <v>MID</v>
      </c>
      <c r="C493" t="str">
        <f t="shared" si="94"/>
        <v>1112</v>
      </c>
      <c r="D493" s="23" t="s">
        <v>125</v>
      </c>
      <c r="E493" s="24" t="s">
        <v>19</v>
      </c>
      <c r="F493" s="25">
        <v>2.8929999999999998</v>
      </c>
      <c r="G493">
        <f t="shared" si="95"/>
        <v>5</v>
      </c>
      <c r="H493">
        <f t="shared" si="96"/>
        <v>9</v>
      </c>
      <c r="I493">
        <f t="shared" si="97"/>
        <v>13</v>
      </c>
    </row>
    <row r="494" spans="1:9" x14ac:dyDescent="0.2">
      <c r="A494" t="str">
        <f t="shared" si="92"/>
        <v>NWHI</v>
      </c>
      <c r="B494" t="str">
        <f t="shared" si="93"/>
        <v>MID</v>
      </c>
      <c r="C494" t="str">
        <f t="shared" si="94"/>
        <v>1112</v>
      </c>
      <c r="D494" s="23" t="s">
        <v>125</v>
      </c>
      <c r="E494" s="24" t="s">
        <v>20</v>
      </c>
      <c r="F494" s="25">
        <v>15.21</v>
      </c>
      <c r="G494">
        <f t="shared" si="95"/>
        <v>5</v>
      </c>
      <c r="H494">
        <f t="shared" si="96"/>
        <v>9</v>
      </c>
      <c r="I494">
        <f t="shared" si="97"/>
        <v>13</v>
      </c>
    </row>
    <row r="495" spans="1:9" x14ac:dyDescent="0.2">
      <c r="A495" t="str">
        <f t="shared" si="92"/>
        <v>NWHI</v>
      </c>
      <c r="B495" t="str">
        <f t="shared" si="93"/>
        <v>MID</v>
      </c>
      <c r="C495" t="str">
        <f t="shared" si="94"/>
        <v>1112</v>
      </c>
      <c r="D495" s="23" t="s">
        <v>125</v>
      </c>
      <c r="E495" s="24" t="s">
        <v>21</v>
      </c>
      <c r="F495" s="25">
        <v>22.824999999999999</v>
      </c>
      <c r="G495">
        <f t="shared" si="95"/>
        <v>5</v>
      </c>
      <c r="H495">
        <f t="shared" si="96"/>
        <v>9</v>
      </c>
      <c r="I495">
        <f t="shared" si="97"/>
        <v>13</v>
      </c>
    </row>
    <row r="496" spans="1:9" x14ac:dyDescent="0.2">
      <c r="A496" t="str">
        <f t="shared" si="92"/>
        <v>NWHI</v>
      </c>
      <c r="B496" t="str">
        <f t="shared" si="93"/>
        <v>MID</v>
      </c>
      <c r="C496" t="str">
        <f t="shared" si="94"/>
        <v>1112</v>
      </c>
      <c r="D496" s="23" t="s">
        <v>125</v>
      </c>
      <c r="E496" s="24" t="s">
        <v>22</v>
      </c>
      <c r="F496" s="25">
        <v>0</v>
      </c>
      <c r="G496">
        <f t="shared" si="95"/>
        <v>5</v>
      </c>
      <c r="H496">
        <f t="shared" si="96"/>
        <v>9</v>
      </c>
      <c r="I496">
        <f t="shared" si="97"/>
        <v>13</v>
      </c>
    </row>
    <row r="497" spans="1:9" x14ac:dyDescent="0.2">
      <c r="A497" t="str">
        <f t="shared" si="92"/>
        <v>NWHI</v>
      </c>
      <c r="B497" t="str">
        <f t="shared" si="93"/>
        <v>MID</v>
      </c>
      <c r="C497" t="str">
        <f t="shared" si="94"/>
        <v>1112</v>
      </c>
      <c r="D497" s="23" t="s">
        <v>125</v>
      </c>
      <c r="E497" s="24" t="s">
        <v>23</v>
      </c>
      <c r="F497" s="25">
        <v>59.072000000000003</v>
      </c>
      <c r="G497">
        <f t="shared" si="95"/>
        <v>5</v>
      </c>
      <c r="H497">
        <f t="shared" si="96"/>
        <v>9</v>
      </c>
      <c r="I497">
        <f t="shared" si="97"/>
        <v>13</v>
      </c>
    </row>
    <row r="498" spans="1:9" x14ac:dyDescent="0.2">
      <c r="A498" t="str">
        <f t="shared" si="92"/>
        <v>NWHI</v>
      </c>
      <c r="B498" t="str">
        <f t="shared" si="93"/>
        <v>NEC</v>
      </c>
      <c r="C498" t="str">
        <f t="shared" si="94"/>
        <v>1112</v>
      </c>
      <c r="D498" s="23" t="s">
        <v>126</v>
      </c>
      <c r="E498" s="24" t="s">
        <v>19</v>
      </c>
      <c r="F498" s="25">
        <v>11.06011114</v>
      </c>
      <c r="G498">
        <f t="shared" si="95"/>
        <v>5</v>
      </c>
      <c r="H498">
        <f t="shared" si="96"/>
        <v>9</v>
      </c>
      <c r="I498">
        <f t="shared" si="97"/>
        <v>13</v>
      </c>
    </row>
    <row r="499" spans="1:9" x14ac:dyDescent="0.2">
      <c r="A499" t="str">
        <f t="shared" si="92"/>
        <v>NWHI</v>
      </c>
      <c r="B499" t="str">
        <f t="shared" si="93"/>
        <v>NEC</v>
      </c>
      <c r="C499" t="str">
        <f t="shared" si="94"/>
        <v>1112</v>
      </c>
      <c r="D499" s="23" t="s">
        <v>126</v>
      </c>
      <c r="E499" s="24" t="s">
        <v>20</v>
      </c>
      <c r="F499" s="25">
        <v>3.9883275710000001</v>
      </c>
      <c r="G499">
        <f t="shared" si="95"/>
        <v>5</v>
      </c>
      <c r="H499">
        <f t="shared" si="96"/>
        <v>9</v>
      </c>
      <c r="I499">
        <f t="shared" si="97"/>
        <v>13</v>
      </c>
    </row>
    <row r="500" spans="1:9" x14ac:dyDescent="0.2">
      <c r="A500" t="str">
        <f t="shared" si="92"/>
        <v>NWHI</v>
      </c>
      <c r="B500" t="str">
        <f t="shared" si="93"/>
        <v>NEC</v>
      </c>
      <c r="C500" t="str">
        <f t="shared" si="94"/>
        <v>1112</v>
      </c>
      <c r="D500" s="23" t="s">
        <v>126</v>
      </c>
      <c r="E500" s="24" t="s">
        <v>21</v>
      </c>
      <c r="F500" s="25">
        <v>21.765924859999998</v>
      </c>
      <c r="G500">
        <f t="shared" si="95"/>
        <v>5</v>
      </c>
      <c r="H500">
        <f t="shared" si="96"/>
        <v>9</v>
      </c>
      <c r="I500">
        <f t="shared" si="97"/>
        <v>13</v>
      </c>
    </row>
    <row r="501" spans="1:9" x14ac:dyDescent="0.2">
      <c r="A501" t="str">
        <f t="shared" si="92"/>
        <v>NWHI</v>
      </c>
      <c r="B501" t="str">
        <f t="shared" si="93"/>
        <v>NEC</v>
      </c>
      <c r="C501" t="str">
        <f t="shared" si="94"/>
        <v>1112</v>
      </c>
      <c r="D501" s="23" t="s">
        <v>126</v>
      </c>
      <c r="E501" s="24" t="s">
        <v>22</v>
      </c>
      <c r="F501" s="25">
        <v>0</v>
      </c>
      <c r="G501">
        <f t="shared" si="95"/>
        <v>5</v>
      </c>
      <c r="H501">
        <f t="shared" si="96"/>
        <v>9</v>
      </c>
      <c r="I501">
        <f t="shared" si="97"/>
        <v>13</v>
      </c>
    </row>
    <row r="502" spans="1:9" x14ac:dyDescent="0.2">
      <c r="A502" t="str">
        <f t="shared" si="92"/>
        <v>NWHI</v>
      </c>
      <c r="B502" t="str">
        <f t="shared" si="93"/>
        <v>NEC</v>
      </c>
      <c r="C502" t="str">
        <f t="shared" si="94"/>
        <v>1112</v>
      </c>
      <c r="D502" s="23" t="s">
        <v>126</v>
      </c>
      <c r="E502" s="24" t="s">
        <v>23</v>
      </c>
      <c r="F502" s="25">
        <v>63.185636430000002</v>
      </c>
      <c r="G502">
        <f t="shared" si="95"/>
        <v>5</v>
      </c>
      <c r="H502">
        <f t="shared" si="96"/>
        <v>9</v>
      </c>
      <c r="I502">
        <f t="shared" si="97"/>
        <v>13</v>
      </c>
    </row>
    <row r="503" spans="1:9" x14ac:dyDescent="0.2">
      <c r="A503" t="str">
        <f t="shared" si="92"/>
        <v>NWHI</v>
      </c>
      <c r="B503" t="str">
        <f t="shared" si="93"/>
        <v>NIH</v>
      </c>
      <c r="C503" t="str">
        <f t="shared" si="94"/>
        <v>1112</v>
      </c>
      <c r="D503" s="23" t="s">
        <v>127</v>
      </c>
      <c r="E503" s="24" t="s">
        <v>19</v>
      </c>
      <c r="F503" s="25">
        <v>4.2116972979999998</v>
      </c>
      <c r="G503">
        <f t="shared" si="95"/>
        <v>5</v>
      </c>
      <c r="H503">
        <f t="shared" si="96"/>
        <v>9</v>
      </c>
      <c r="I503">
        <f t="shared" si="97"/>
        <v>13</v>
      </c>
    </row>
    <row r="504" spans="1:9" x14ac:dyDescent="0.2">
      <c r="A504" t="str">
        <f t="shared" si="92"/>
        <v>NWHI</v>
      </c>
      <c r="B504" t="str">
        <f t="shared" si="93"/>
        <v>NIH</v>
      </c>
      <c r="C504" t="str">
        <f t="shared" si="94"/>
        <v>1112</v>
      </c>
      <c r="D504" s="23" t="s">
        <v>127</v>
      </c>
      <c r="E504" s="24" t="s">
        <v>20</v>
      </c>
      <c r="F504" s="25">
        <v>10.012572649999999</v>
      </c>
      <c r="G504">
        <f t="shared" si="95"/>
        <v>5</v>
      </c>
      <c r="H504">
        <f t="shared" si="96"/>
        <v>9</v>
      </c>
      <c r="I504">
        <f t="shared" si="97"/>
        <v>13</v>
      </c>
    </row>
    <row r="505" spans="1:9" x14ac:dyDescent="0.2">
      <c r="A505" t="str">
        <f t="shared" si="92"/>
        <v>NWHI</v>
      </c>
      <c r="B505" t="str">
        <f t="shared" si="93"/>
        <v>NIH</v>
      </c>
      <c r="C505" t="str">
        <f t="shared" si="94"/>
        <v>1112</v>
      </c>
      <c r="D505" s="23" t="s">
        <v>127</v>
      </c>
      <c r="E505" s="24" t="s">
        <v>21</v>
      </c>
      <c r="F505" s="25">
        <v>9.8683327199999997</v>
      </c>
      <c r="G505">
        <f t="shared" si="95"/>
        <v>5</v>
      </c>
      <c r="H505">
        <f t="shared" si="96"/>
        <v>9</v>
      </c>
      <c r="I505">
        <f t="shared" si="97"/>
        <v>13</v>
      </c>
    </row>
    <row r="506" spans="1:9" x14ac:dyDescent="0.2">
      <c r="A506" t="str">
        <f t="shared" si="92"/>
        <v>NWHI</v>
      </c>
      <c r="B506" t="str">
        <f t="shared" si="93"/>
        <v>NIH</v>
      </c>
      <c r="C506" t="str">
        <f t="shared" si="94"/>
        <v>1112</v>
      </c>
      <c r="D506" s="23" t="s">
        <v>127</v>
      </c>
      <c r="E506" s="24" t="s">
        <v>22</v>
      </c>
      <c r="F506" s="25">
        <v>0</v>
      </c>
      <c r="G506">
        <f t="shared" si="95"/>
        <v>5</v>
      </c>
      <c r="H506">
        <f t="shared" si="96"/>
        <v>9</v>
      </c>
      <c r="I506">
        <f t="shared" si="97"/>
        <v>13</v>
      </c>
    </row>
    <row r="507" spans="1:9" x14ac:dyDescent="0.2">
      <c r="A507" t="str">
        <f t="shared" si="92"/>
        <v>NWHI</v>
      </c>
      <c r="B507" t="str">
        <f t="shared" si="93"/>
        <v>NIH</v>
      </c>
      <c r="C507" t="str">
        <f t="shared" si="94"/>
        <v>1112</v>
      </c>
      <c r="D507" s="23" t="s">
        <v>127</v>
      </c>
      <c r="E507" s="24" t="s">
        <v>23</v>
      </c>
      <c r="F507" s="25">
        <v>75.907397329999995</v>
      </c>
      <c r="G507">
        <f t="shared" si="95"/>
        <v>5</v>
      </c>
      <c r="H507">
        <f t="shared" si="96"/>
        <v>9</v>
      </c>
      <c r="I507">
        <f t="shared" si="97"/>
        <v>13</v>
      </c>
    </row>
    <row r="508" spans="1:9" x14ac:dyDescent="0.2">
      <c r="A508" t="str">
        <f t="shared" si="92"/>
        <v>NWHI</v>
      </c>
      <c r="B508" t="str">
        <f t="shared" si="93"/>
        <v>PHR</v>
      </c>
      <c r="C508" t="str">
        <f t="shared" si="94"/>
        <v>1112</v>
      </c>
      <c r="D508" s="23" t="s">
        <v>128</v>
      </c>
      <c r="E508" s="24" t="s">
        <v>19</v>
      </c>
      <c r="F508" s="25">
        <v>13.502135559999999</v>
      </c>
      <c r="G508">
        <f t="shared" si="95"/>
        <v>5</v>
      </c>
      <c r="H508">
        <f t="shared" si="96"/>
        <v>9</v>
      </c>
      <c r="I508">
        <f t="shared" si="97"/>
        <v>13</v>
      </c>
    </row>
    <row r="509" spans="1:9" x14ac:dyDescent="0.2">
      <c r="A509" t="str">
        <f t="shared" si="92"/>
        <v>NWHI</v>
      </c>
      <c r="B509" t="str">
        <f t="shared" si="93"/>
        <v>PHR</v>
      </c>
      <c r="C509" t="str">
        <f t="shared" si="94"/>
        <v>1112</v>
      </c>
      <c r="D509" s="23" t="s">
        <v>128</v>
      </c>
      <c r="E509" s="24" t="s">
        <v>20</v>
      </c>
      <c r="F509" s="25">
        <v>17.223973319999999</v>
      </c>
      <c r="G509">
        <f t="shared" si="95"/>
        <v>5</v>
      </c>
      <c r="H509">
        <f t="shared" si="96"/>
        <v>9</v>
      </c>
      <c r="I509">
        <f t="shared" si="97"/>
        <v>13</v>
      </c>
    </row>
    <row r="510" spans="1:9" x14ac:dyDescent="0.2">
      <c r="A510" t="str">
        <f t="shared" si="92"/>
        <v>NWHI</v>
      </c>
      <c r="B510" t="str">
        <f t="shared" si="93"/>
        <v>PHR</v>
      </c>
      <c r="C510" t="str">
        <f t="shared" si="94"/>
        <v>1112</v>
      </c>
      <c r="D510" s="23" t="s">
        <v>128</v>
      </c>
      <c r="E510" s="24" t="s">
        <v>21</v>
      </c>
      <c r="F510" s="25">
        <v>22.819507260000002</v>
      </c>
      <c r="G510">
        <f t="shared" si="95"/>
        <v>5</v>
      </c>
      <c r="H510">
        <f t="shared" si="96"/>
        <v>9</v>
      </c>
      <c r="I510">
        <f t="shared" si="97"/>
        <v>13</v>
      </c>
    </row>
    <row r="511" spans="1:9" x14ac:dyDescent="0.2">
      <c r="A511" t="str">
        <f t="shared" si="92"/>
        <v>NWHI</v>
      </c>
      <c r="B511" t="str">
        <f t="shared" si="93"/>
        <v>PHR</v>
      </c>
      <c r="C511" t="str">
        <f t="shared" si="94"/>
        <v>1112</v>
      </c>
      <c r="D511" s="23" t="s">
        <v>128</v>
      </c>
      <c r="E511" s="24" t="s">
        <v>22</v>
      </c>
      <c r="F511" s="25">
        <v>0</v>
      </c>
      <c r="G511">
        <f t="shared" si="95"/>
        <v>5</v>
      </c>
      <c r="H511">
        <f t="shared" si="96"/>
        <v>9</v>
      </c>
      <c r="I511">
        <f t="shared" si="97"/>
        <v>13</v>
      </c>
    </row>
    <row r="512" spans="1:9" x14ac:dyDescent="0.2">
      <c r="A512" t="str">
        <f t="shared" si="92"/>
        <v>NWHI</v>
      </c>
      <c r="B512" t="str">
        <f t="shared" si="93"/>
        <v>PHR</v>
      </c>
      <c r="C512" t="str">
        <f t="shared" si="94"/>
        <v>1112</v>
      </c>
      <c r="D512" s="23" t="s">
        <v>128</v>
      </c>
      <c r="E512" s="24" t="s">
        <v>23</v>
      </c>
      <c r="F512" s="25">
        <v>46.454383849999999</v>
      </c>
      <c r="G512">
        <f t="shared" si="95"/>
        <v>5</v>
      </c>
      <c r="H512">
        <f t="shared" si="96"/>
        <v>9</v>
      </c>
      <c r="I512">
        <f t="shared" si="97"/>
        <v>13</v>
      </c>
    </row>
    <row r="513" spans="1:9" x14ac:dyDescent="0.2">
      <c r="A513" t="str">
        <f t="shared" si="92"/>
        <v>NWHI</v>
      </c>
      <c r="B513" t="str">
        <f t="shared" si="93"/>
        <v>FFS</v>
      </c>
      <c r="C513" t="str">
        <f t="shared" si="94"/>
        <v>1415</v>
      </c>
      <c r="D513" s="23" t="s">
        <v>129</v>
      </c>
      <c r="E513" s="24" t="s">
        <v>19</v>
      </c>
      <c r="F513" s="25">
        <v>15.08248942</v>
      </c>
      <c r="G513">
        <f t="shared" si="95"/>
        <v>5</v>
      </c>
      <c r="H513">
        <f t="shared" si="96"/>
        <v>9</v>
      </c>
      <c r="I513">
        <f t="shared" si="97"/>
        <v>13</v>
      </c>
    </row>
    <row r="514" spans="1:9" x14ac:dyDescent="0.2">
      <c r="A514" t="str">
        <f t="shared" si="92"/>
        <v>NWHI</v>
      </c>
      <c r="B514" t="str">
        <f t="shared" si="93"/>
        <v>FFS</v>
      </c>
      <c r="C514" t="str">
        <f t="shared" si="94"/>
        <v>1415</v>
      </c>
      <c r="D514" s="23" t="s">
        <v>129</v>
      </c>
      <c r="E514" s="24" t="s">
        <v>20</v>
      </c>
      <c r="F514" s="25">
        <v>7.2125029400000003</v>
      </c>
      <c r="G514">
        <f t="shared" si="95"/>
        <v>5</v>
      </c>
      <c r="H514">
        <f t="shared" si="96"/>
        <v>9</v>
      </c>
      <c r="I514">
        <f t="shared" si="97"/>
        <v>13</v>
      </c>
    </row>
    <row r="515" spans="1:9" x14ac:dyDescent="0.2">
      <c r="A515" t="str">
        <f t="shared" si="92"/>
        <v>NWHI</v>
      </c>
      <c r="B515" t="str">
        <f t="shared" si="93"/>
        <v>FFS</v>
      </c>
      <c r="C515" t="str">
        <f t="shared" si="94"/>
        <v>1415</v>
      </c>
      <c r="D515" s="23" t="s">
        <v>129</v>
      </c>
      <c r="E515" s="24" t="s">
        <v>21</v>
      </c>
      <c r="F515" s="25">
        <v>11.79672199</v>
      </c>
      <c r="G515">
        <f t="shared" si="95"/>
        <v>5</v>
      </c>
      <c r="H515">
        <f t="shared" si="96"/>
        <v>9</v>
      </c>
      <c r="I515">
        <f t="shared" si="97"/>
        <v>13</v>
      </c>
    </row>
    <row r="516" spans="1:9" x14ac:dyDescent="0.2">
      <c r="A516" t="str">
        <f t="shared" ref="A516:A579" si="98">LEFT(D516,G516-1)</f>
        <v>NWHI</v>
      </c>
      <c r="B516" t="str">
        <f t="shared" ref="B516:B579" si="99">MID(D516,G516+1,H516-G516-1)</f>
        <v>FFS</v>
      </c>
      <c r="C516" t="str">
        <f t="shared" ref="C516:C579" si="100">RIGHT(D516,(I516-H516))</f>
        <v>1415</v>
      </c>
      <c r="D516" s="23" t="s">
        <v>129</v>
      </c>
      <c r="E516" s="24" t="s">
        <v>22</v>
      </c>
      <c r="F516" s="25">
        <v>0</v>
      </c>
      <c r="G516">
        <f t="shared" ref="G516:G579" si="101">FIND("_",D516)</f>
        <v>5</v>
      </c>
      <c r="H516">
        <f t="shared" ref="H516:H579" si="102">FIND("_",D516,G516+1)</f>
        <v>9</v>
      </c>
      <c r="I516">
        <f t="shared" ref="I516:I579" si="103">LEN(D516)</f>
        <v>13</v>
      </c>
    </row>
    <row r="517" spans="1:9" x14ac:dyDescent="0.2">
      <c r="A517" t="str">
        <f t="shared" si="98"/>
        <v>NWHI</v>
      </c>
      <c r="B517" t="str">
        <f t="shared" si="99"/>
        <v>FFS</v>
      </c>
      <c r="C517" t="str">
        <f t="shared" si="100"/>
        <v>1415</v>
      </c>
      <c r="D517" s="23" t="s">
        <v>129</v>
      </c>
      <c r="E517" s="24" t="s">
        <v>23</v>
      </c>
      <c r="F517" s="25">
        <v>65.908285660000004</v>
      </c>
      <c r="G517">
        <f t="shared" si="101"/>
        <v>5</v>
      </c>
      <c r="H517">
        <f t="shared" si="102"/>
        <v>9</v>
      </c>
      <c r="I517">
        <f t="shared" si="103"/>
        <v>13</v>
      </c>
    </row>
    <row r="518" spans="1:9" x14ac:dyDescent="0.2">
      <c r="A518" t="str">
        <f t="shared" si="98"/>
        <v>NWHI</v>
      </c>
      <c r="B518" t="str">
        <f t="shared" si="99"/>
        <v>KUR</v>
      </c>
      <c r="C518" t="str">
        <f t="shared" si="100"/>
        <v>1415</v>
      </c>
      <c r="D518" s="23" t="s">
        <v>130</v>
      </c>
      <c r="E518" s="24" t="s">
        <v>19</v>
      </c>
      <c r="F518" s="25">
        <v>4.4200441210000001</v>
      </c>
      <c r="G518">
        <f t="shared" si="101"/>
        <v>5</v>
      </c>
      <c r="H518">
        <f t="shared" si="102"/>
        <v>9</v>
      </c>
      <c r="I518">
        <f t="shared" si="103"/>
        <v>13</v>
      </c>
    </row>
    <row r="519" spans="1:9" x14ac:dyDescent="0.2">
      <c r="A519" t="str">
        <f t="shared" si="98"/>
        <v>NWHI</v>
      </c>
      <c r="B519" t="str">
        <f t="shared" si="99"/>
        <v>KUR</v>
      </c>
      <c r="C519" t="str">
        <f t="shared" si="100"/>
        <v>1415</v>
      </c>
      <c r="D519" s="23" t="s">
        <v>130</v>
      </c>
      <c r="E519" s="24" t="s">
        <v>20</v>
      </c>
      <c r="F519" s="25">
        <v>4.7196613259999998</v>
      </c>
      <c r="G519">
        <f t="shared" si="101"/>
        <v>5</v>
      </c>
      <c r="H519">
        <f t="shared" si="102"/>
        <v>9</v>
      </c>
      <c r="I519">
        <f t="shared" si="103"/>
        <v>13</v>
      </c>
    </row>
    <row r="520" spans="1:9" x14ac:dyDescent="0.2">
      <c r="A520" t="str">
        <f t="shared" si="98"/>
        <v>NWHI</v>
      </c>
      <c r="B520" t="str">
        <f t="shared" si="99"/>
        <v>KUR</v>
      </c>
      <c r="C520" t="str">
        <f t="shared" si="100"/>
        <v>1415</v>
      </c>
      <c r="D520" s="23" t="s">
        <v>130</v>
      </c>
      <c r="E520" s="24" t="s">
        <v>21</v>
      </c>
      <c r="F520" s="25">
        <v>13.08615616</v>
      </c>
      <c r="G520">
        <f t="shared" si="101"/>
        <v>5</v>
      </c>
      <c r="H520">
        <f t="shared" si="102"/>
        <v>9</v>
      </c>
      <c r="I520">
        <f t="shared" si="103"/>
        <v>13</v>
      </c>
    </row>
    <row r="521" spans="1:9" x14ac:dyDescent="0.2">
      <c r="A521" t="str">
        <f t="shared" si="98"/>
        <v>NWHI</v>
      </c>
      <c r="B521" t="str">
        <f t="shared" si="99"/>
        <v>KUR</v>
      </c>
      <c r="C521" t="str">
        <f t="shared" si="100"/>
        <v>1415</v>
      </c>
      <c r="D521" s="23" t="s">
        <v>130</v>
      </c>
      <c r="E521" s="24" t="s">
        <v>22</v>
      </c>
      <c r="F521" s="25">
        <v>0</v>
      </c>
      <c r="G521">
        <f t="shared" si="101"/>
        <v>5</v>
      </c>
      <c r="H521">
        <f t="shared" si="102"/>
        <v>9</v>
      </c>
      <c r="I521">
        <f t="shared" si="103"/>
        <v>13</v>
      </c>
    </row>
    <row r="522" spans="1:9" x14ac:dyDescent="0.2">
      <c r="A522" t="str">
        <f t="shared" si="98"/>
        <v>NWHI</v>
      </c>
      <c r="B522" t="str">
        <f t="shared" si="99"/>
        <v>KUR</v>
      </c>
      <c r="C522" t="str">
        <f t="shared" si="100"/>
        <v>1415</v>
      </c>
      <c r="D522" s="23" t="s">
        <v>130</v>
      </c>
      <c r="E522" s="24" t="s">
        <v>23</v>
      </c>
      <c r="F522" s="25">
        <v>77.774138390000005</v>
      </c>
      <c r="G522">
        <f t="shared" si="101"/>
        <v>5</v>
      </c>
      <c r="H522">
        <f t="shared" si="102"/>
        <v>9</v>
      </c>
      <c r="I522">
        <f t="shared" si="103"/>
        <v>13</v>
      </c>
    </row>
    <row r="523" spans="1:9" x14ac:dyDescent="0.2">
      <c r="A523" t="str">
        <f t="shared" si="98"/>
        <v>NWHI</v>
      </c>
      <c r="B523" t="str">
        <f t="shared" si="99"/>
        <v>LAY</v>
      </c>
      <c r="C523" t="str">
        <f t="shared" si="100"/>
        <v>1415</v>
      </c>
      <c r="D523" s="23" t="s">
        <v>131</v>
      </c>
      <c r="E523" s="24" t="s">
        <v>19</v>
      </c>
      <c r="F523" s="25">
        <v>5.8330295750000003</v>
      </c>
      <c r="G523">
        <f t="shared" si="101"/>
        <v>5</v>
      </c>
      <c r="H523">
        <f t="shared" si="102"/>
        <v>9</v>
      </c>
      <c r="I523">
        <f t="shared" si="103"/>
        <v>13</v>
      </c>
    </row>
    <row r="524" spans="1:9" x14ac:dyDescent="0.2">
      <c r="A524" t="str">
        <f t="shared" si="98"/>
        <v>NWHI</v>
      </c>
      <c r="B524" t="str">
        <f t="shared" si="99"/>
        <v>LAY</v>
      </c>
      <c r="C524" t="str">
        <f t="shared" si="100"/>
        <v>1415</v>
      </c>
      <c r="D524" s="23" t="s">
        <v>131</v>
      </c>
      <c r="E524" s="24" t="s">
        <v>20</v>
      </c>
      <c r="F524" s="25">
        <v>3.6574420089999999</v>
      </c>
      <c r="G524">
        <f t="shared" si="101"/>
        <v>5</v>
      </c>
      <c r="H524">
        <f t="shared" si="102"/>
        <v>9</v>
      </c>
      <c r="I524">
        <f t="shared" si="103"/>
        <v>13</v>
      </c>
    </row>
    <row r="525" spans="1:9" x14ac:dyDescent="0.2">
      <c r="A525" t="str">
        <f t="shared" si="98"/>
        <v>NWHI</v>
      </c>
      <c r="B525" t="str">
        <f t="shared" si="99"/>
        <v>LAY</v>
      </c>
      <c r="C525" t="str">
        <f t="shared" si="100"/>
        <v>1415</v>
      </c>
      <c r="D525" s="23" t="s">
        <v>131</v>
      </c>
      <c r="E525" s="24" t="s">
        <v>21</v>
      </c>
      <c r="F525" s="25">
        <v>34.303742960000001</v>
      </c>
      <c r="G525">
        <f t="shared" si="101"/>
        <v>5</v>
      </c>
      <c r="H525">
        <f t="shared" si="102"/>
        <v>9</v>
      </c>
      <c r="I525">
        <f t="shared" si="103"/>
        <v>13</v>
      </c>
    </row>
    <row r="526" spans="1:9" x14ac:dyDescent="0.2">
      <c r="A526" t="str">
        <f t="shared" si="98"/>
        <v>NWHI</v>
      </c>
      <c r="B526" t="str">
        <f t="shared" si="99"/>
        <v>LAY</v>
      </c>
      <c r="C526" t="str">
        <f t="shared" si="100"/>
        <v>1415</v>
      </c>
      <c r="D526" s="23" t="s">
        <v>131</v>
      </c>
      <c r="E526" s="24" t="s">
        <v>22</v>
      </c>
      <c r="F526" s="25">
        <v>0</v>
      </c>
      <c r="G526">
        <f t="shared" si="101"/>
        <v>5</v>
      </c>
      <c r="H526">
        <f t="shared" si="102"/>
        <v>9</v>
      </c>
      <c r="I526">
        <f t="shared" si="103"/>
        <v>13</v>
      </c>
    </row>
    <row r="527" spans="1:9" x14ac:dyDescent="0.2">
      <c r="A527" t="str">
        <f t="shared" si="98"/>
        <v>NWHI</v>
      </c>
      <c r="B527" t="str">
        <f t="shared" si="99"/>
        <v>LAY</v>
      </c>
      <c r="C527" t="str">
        <f t="shared" si="100"/>
        <v>1415</v>
      </c>
      <c r="D527" s="23" t="s">
        <v>131</v>
      </c>
      <c r="E527" s="24" t="s">
        <v>23</v>
      </c>
      <c r="F527" s="25">
        <v>56.205785460000001</v>
      </c>
      <c r="G527">
        <f t="shared" si="101"/>
        <v>5</v>
      </c>
      <c r="H527">
        <f t="shared" si="102"/>
        <v>9</v>
      </c>
      <c r="I527">
        <f t="shared" si="103"/>
        <v>13</v>
      </c>
    </row>
    <row r="528" spans="1:9" x14ac:dyDescent="0.2">
      <c r="A528" t="str">
        <f t="shared" si="98"/>
        <v>NWHI</v>
      </c>
      <c r="B528" t="str">
        <f t="shared" si="99"/>
        <v>LIS</v>
      </c>
      <c r="C528" t="str">
        <f t="shared" si="100"/>
        <v>1415</v>
      </c>
      <c r="D528" s="23" t="s">
        <v>132</v>
      </c>
      <c r="E528" s="24" t="s">
        <v>19</v>
      </c>
      <c r="F528" s="25">
        <v>20.094463879999999</v>
      </c>
      <c r="G528">
        <f t="shared" si="101"/>
        <v>5</v>
      </c>
      <c r="H528">
        <f t="shared" si="102"/>
        <v>9</v>
      </c>
      <c r="I528">
        <f t="shared" si="103"/>
        <v>13</v>
      </c>
    </row>
    <row r="529" spans="1:9" x14ac:dyDescent="0.2">
      <c r="A529" t="str">
        <f t="shared" si="98"/>
        <v>NWHI</v>
      </c>
      <c r="B529" t="str">
        <f t="shared" si="99"/>
        <v>LIS</v>
      </c>
      <c r="C529" t="str">
        <f t="shared" si="100"/>
        <v>1415</v>
      </c>
      <c r="D529" s="23" t="s">
        <v>132</v>
      </c>
      <c r="E529" s="24" t="s">
        <v>20</v>
      </c>
      <c r="F529" s="25">
        <v>10.33502949</v>
      </c>
      <c r="G529">
        <f t="shared" si="101"/>
        <v>5</v>
      </c>
      <c r="H529">
        <f t="shared" si="102"/>
        <v>9</v>
      </c>
      <c r="I529">
        <f t="shared" si="103"/>
        <v>13</v>
      </c>
    </row>
    <row r="530" spans="1:9" x14ac:dyDescent="0.2">
      <c r="A530" t="str">
        <f t="shared" si="98"/>
        <v>NWHI</v>
      </c>
      <c r="B530" t="str">
        <f t="shared" si="99"/>
        <v>LIS</v>
      </c>
      <c r="C530" t="str">
        <f t="shared" si="100"/>
        <v>1415</v>
      </c>
      <c r="D530" s="23" t="s">
        <v>132</v>
      </c>
      <c r="E530" s="24" t="s">
        <v>21</v>
      </c>
      <c r="F530" s="25">
        <v>14.19203944</v>
      </c>
      <c r="G530">
        <f t="shared" si="101"/>
        <v>5</v>
      </c>
      <c r="H530">
        <f t="shared" si="102"/>
        <v>9</v>
      </c>
      <c r="I530">
        <f t="shared" si="103"/>
        <v>13</v>
      </c>
    </row>
    <row r="531" spans="1:9" x14ac:dyDescent="0.2">
      <c r="A531" t="str">
        <f t="shared" si="98"/>
        <v>NWHI</v>
      </c>
      <c r="B531" t="str">
        <f t="shared" si="99"/>
        <v>LIS</v>
      </c>
      <c r="C531" t="str">
        <f t="shared" si="100"/>
        <v>1415</v>
      </c>
      <c r="D531" s="23" t="s">
        <v>132</v>
      </c>
      <c r="E531" s="24" t="s">
        <v>22</v>
      </c>
      <c r="F531" s="25">
        <v>0</v>
      </c>
      <c r="G531">
        <f t="shared" si="101"/>
        <v>5</v>
      </c>
      <c r="H531">
        <f t="shared" si="102"/>
        <v>9</v>
      </c>
      <c r="I531">
        <f t="shared" si="103"/>
        <v>13</v>
      </c>
    </row>
    <row r="532" spans="1:9" x14ac:dyDescent="0.2">
      <c r="A532" t="str">
        <f t="shared" si="98"/>
        <v>NWHI</v>
      </c>
      <c r="B532" t="str">
        <f t="shared" si="99"/>
        <v>LIS</v>
      </c>
      <c r="C532" t="str">
        <f t="shared" si="100"/>
        <v>1415</v>
      </c>
      <c r="D532" s="23" t="s">
        <v>132</v>
      </c>
      <c r="E532" s="24" t="s">
        <v>23</v>
      </c>
      <c r="F532" s="25">
        <v>55.378467190000002</v>
      </c>
      <c r="G532">
        <f t="shared" si="101"/>
        <v>5</v>
      </c>
      <c r="H532">
        <f t="shared" si="102"/>
        <v>9</v>
      </c>
      <c r="I532">
        <f t="shared" si="103"/>
        <v>13</v>
      </c>
    </row>
    <row r="533" spans="1:9" x14ac:dyDescent="0.2">
      <c r="A533" t="str">
        <f t="shared" si="98"/>
        <v>NWHI</v>
      </c>
      <c r="B533" t="str">
        <f t="shared" si="99"/>
        <v>MAR</v>
      </c>
      <c r="C533" t="str">
        <f t="shared" si="100"/>
        <v>1415</v>
      </c>
      <c r="D533" s="23" t="s">
        <v>133</v>
      </c>
      <c r="E533" s="24" t="s">
        <v>19</v>
      </c>
      <c r="F533" s="25">
        <v>21.473867290000001</v>
      </c>
      <c r="G533">
        <f t="shared" si="101"/>
        <v>5</v>
      </c>
      <c r="H533">
        <f t="shared" si="102"/>
        <v>9</v>
      </c>
      <c r="I533">
        <f t="shared" si="103"/>
        <v>13</v>
      </c>
    </row>
    <row r="534" spans="1:9" x14ac:dyDescent="0.2">
      <c r="A534" t="str">
        <f t="shared" si="98"/>
        <v>NWHI</v>
      </c>
      <c r="B534" t="str">
        <f t="shared" si="99"/>
        <v>MAR</v>
      </c>
      <c r="C534" t="str">
        <f t="shared" si="100"/>
        <v>1415</v>
      </c>
      <c r="D534" s="23" t="s">
        <v>133</v>
      </c>
      <c r="E534" s="24" t="s">
        <v>20</v>
      </c>
      <c r="F534" s="25">
        <v>8.4495002869999993</v>
      </c>
      <c r="G534">
        <f t="shared" si="101"/>
        <v>5</v>
      </c>
      <c r="H534">
        <f t="shared" si="102"/>
        <v>9</v>
      </c>
      <c r="I534">
        <f t="shared" si="103"/>
        <v>13</v>
      </c>
    </row>
    <row r="535" spans="1:9" x14ac:dyDescent="0.2">
      <c r="A535" t="str">
        <f t="shared" si="98"/>
        <v>NWHI</v>
      </c>
      <c r="B535" t="str">
        <f t="shared" si="99"/>
        <v>MAR</v>
      </c>
      <c r="C535" t="str">
        <f t="shared" si="100"/>
        <v>1415</v>
      </c>
      <c r="D535" s="23" t="s">
        <v>133</v>
      </c>
      <c r="E535" s="24" t="s">
        <v>21</v>
      </c>
      <c r="F535" s="25">
        <v>15.578468089999999</v>
      </c>
      <c r="G535">
        <f t="shared" si="101"/>
        <v>5</v>
      </c>
      <c r="H535">
        <f t="shared" si="102"/>
        <v>9</v>
      </c>
      <c r="I535">
        <f t="shared" si="103"/>
        <v>13</v>
      </c>
    </row>
    <row r="536" spans="1:9" x14ac:dyDescent="0.2">
      <c r="A536" t="str">
        <f t="shared" si="98"/>
        <v>NWHI</v>
      </c>
      <c r="B536" t="str">
        <f t="shared" si="99"/>
        <v>MAR</v>
      </c>
      <c r="C536" t="str">
        <f t="shared" si="100"/>
        <v>1415</v>
      </c>
      <c r="D536" s="23" t="s">
        <v>133</v>
      </c>
      <c r="E536" s="24" t="s">
        <v>22</v>
      </c>
      <c r="F536" s="25">
        <v>0</v>
      </c>
      <c r="G536">
        <f t="shared" si="101"/>
        <v>5</v>
      </c>
      <c r="H536">
        <f t="shared" si="102"/>
        <v>9</v>
      </c>
      <c r="I536">
        <f t="shared" si="103"/>
        <v>13</v>
      </c>
    </row>
    <row r="537" spans="1:9" x14ac:dyDescent="0.2">
      <c r="A537" t="str">
        <f t="shared" si="98"/>
        <v>NWHI</v>
      </c>
      <c r="B537" t="str">
        <f t="shared" si="99"/>
        <v>MAR</v>
      </c>
      <c r="C537" t="str">
        <f t="shared" si="100"/>
        <v>1415</v>
      </c>
      <c r="D537" s="23" t="s">
        <v>133</v>
      </c>
      <c r="E537" s="24" t="s">
        <v>23</v>
      </c>
      <c r="F537" s="25">
        <v>54.498164330000002</v>
      </c>
      <c r="G537">
        <f t="shared" si="101"/>
        <v>5</v>
      </c>
      <c r="H537">
        <f t="shared" si="102"/>
        <v>9</v>
      </c>
      <c r="I537">
        <f t="shared" si="103"/>
        <v>13</v>
      </c>
    </row>
    <row r="538" spans="1:9" x14ac:dyDescent="0.2">
      <c r="A538" t="str">
        <f t="shared" si="98"/>
        <v>NWHI</v>
      </c>
      <c r="B538" t="str">
        <f t="shared" si="99"/>
        <v>MID</v>
      </c>
      <c r="C538" t="str">
        <f t="shared" si="100"/>
        <v>1415</v>
      </c>
      <c r="D538" s="23" t="s">
        <v>134</v>
      </c>
      <c r="E538" s="24" t="s">
        <v>19</v>
      </c>
      <c r="F538" s="25">
        <v>1.603847072</v>
      </c>
      <c r="G538">
        <f t="shared" si="101"/>
        <v>5</v>
      </c>
      <c r="H538">
        <f t="shared" si="102"/>
        <v>9</v>
      </c>
      <c r="I538">
        <f t="shared" si="103"/>
        <v>13</v>
      </c>
    </row>
    <row r="539" spans="1:9" x14ac:dyDescent="0.2">
      <c r="A539" t="str">
        <f t="shared" si="98"/>
        <v>NWHI</v>
      </c>
      <c r="B539" t="str">
        <f t="shared" si="99"/>
        <v>MID</v>
      </c>
      <c r="C539" t="str">
        <f t="shared" si="100"/>
        <v>1415</v>
      </c>
      <c r="D539" s="23" t="s">
        <v>134</v>
      </c>
      <c r="E539" s="24" t="s">
        <v>20</v>
      </c>
      <c r="F539" s="25">
        <v>4.470416105</v>
      </c>
      <c r="G539">
        <f t="shared" si="101"/>
        <v>5</v>
      </c>
      <c r="H539">
        <f t="shared" si="102"/>
        <v>9</v>
      </c>
      <c r="I539">
        <f t="shared" si="103"/>
        <v>13</v>
      </c>
    </row>
    <row r="540" spans="1:9" x14ac:dyDescent="0.2">
      <c r="A540" t="str">
        <f t="shared" si="98"/>
        <v>NWHI</v>
      </c>
      <c r="B540" t="str">
        <f t="shared" si="99"/>
        <v>MID</v>
      </c>
      <c r="C540" t="str">
        <f t="shared" si="100"/>
        <v>1415</v>
      </c>
      <c r="D540" s="23" t="s">
        <v>134</v>
      </c>
      <c r="E540" s="24" t="s">
        <v>21</v>
      </c>
      <c r="F540" s="25">
        <v>10.78886052</v>
      </c>
      <c r="G540">
        <f t="shared" si="101"/>
        <v>5</v>
      </c>
      <c r="H540">
        <f t="shared" si="102"/>
        <v>9</v>
      </c>
      <c r="I540">
        <f t="shared" si="103"/>
        <v>13</v>
      </c>
    </row>
    <row r="541" spans="1:9" x14ac:dyDescent="0.2">
      <c r="A541" t="str">
        <f t="shared" si="98"/>
        <v>NWHI</v>
      </c>
      <c r="B541" t="str">
        <f t="shared" si="99"/>
        <v>MID</v>
      </c>
      <c r="C541" t="str">
        <f t="shared" si="100"/>
        <v>1415</v>
      </c>
      <c r="D541" s="23" t="s">
        <v>134</v>
      </c>
      <c r="E541" s="24" t="s">
        <v>22</v>
      </c>
      <c r="F541" s="25">
        <v>0</v>
      </c>
      <c r="G541">
        <f t="shared" si="101"/>
        <v>5</v>
      </c>
      <c r="H541">
        <f t="shared" si="102"/>
        <v>9</v>
      </c>
      <c r="I541">
        <f t="shared" si="103"/>
        <v>13</v>
      </c>
    </row>
    <row r="542" spans="1:9" x14ac:dyDescent="0.2">
      <c r="A542" t="str">
        <f t="shared" si="98"/>
        <v>NWHI</v>
      </c>
      <c r="B542" t="str">
        <f t="shared" si="99"/>
        <v>MID</v>
      </c>
      <c r="C542" t="str">
        <f t="shared" si="100"/>
        <v>1415</v>
      </c>
      <c r="D542" s="23" t="s">
        <v>134</v>
      </c>
      <c r="E542" s="24" t="s">
        <v>23</v>
      </c>
      <c r="F542" s="25">
        <v>83.136876310000005</v>
      </c>
      <c r="G542">
        <f t="shared" si="101"/>
        <v>5</v>
      </c>
      <c r="H542">
        <f t="shared" si="102"/>
        <v>9</v>
      </c>
      <c r="I542">
        <f t="shared" si="103"/>
        <v>13</v>
      </c>
    </row>
    <row r="543" spans="1:9" x14ac:dyDescent="0.2">
      <c r="A543" t="str">
        <f t="shared" si="98"/>
        <v>NWHI</v>
      </c>
      <c r="B543" t="str">
        <f t="shared" si="99"/>
        <v>PHR</v>
      </c>
      <c r="C543" t="str">
        <f t="shared" si="100"/>
        <v>1415</v>
      </c>
      <c r="D543" s="23" t="s">
        <v>135</v>
      </c>
      <c r="E543" s="24" t="s">
        <v>19</v>
      </c>
      <c r="F543" s="25">
        <v>2.1730310500000001</v>
      </c>
      <c r="G543">
        <f t="shared" si="101"/>
        <v>5</v>
      </c>
      <c r="H543">
        <f t="shared" si="102"/>
        <v>9</v>
      </c>
      <c r="I543">
        <f t="shared" si="103"/>
        <v>13</v>
      </c>
    </row>
    <row r="544" spans="1:9" x14ac:dyDescent="0.2">
      <c r="A544" t="str">
        <f t="shared" si="98"/>
        <v>NWHI</v>
      </c>
      <c r="B544" t="str">
        <f t="shared" si="99"/>
        <v>PHR</v>
      </c>
      <c r="C544" t="str">
        <f t="shared" si="100"/>
        <v>1415</v>
      </c>
      <c r="D544" s="23" t="s">
        <v>135</v>
      </c>
      <c r="E544" s="24" t="s">
        <v>20</v>
      </c>
      <c r="F544" s="25">
        <v>8.7579993439999999</v>
      </c>
      <c r="G544">
        <f t="shared" si="101"/>
        <v>5</v>
      </c>
      <c r="H544">
        <f t="shared" si="102"/>
        <v>9</v>
      </c>
      <c r="I544">
        <f t="shared" si="103"/>
        <v>13</v>
      </c>
    </row>
    <row r="545" spans="1:9" x14ac:dyDescent="0.2">
      <c r="A545" t="str">
        <f t="shared" si="98"/>
        <v>NWHI</v>
      </c>
      <c r="B545" t="str">
        <f t="shared" si="99"/>
        <v>PHR</v>
      </c>
      <c r="C545" t="str">
        <f t="shared" si="100"/>
        <v>1415</v>
      </c>
      <c r="D545" s="23" t="s">
        <v>135</v>
      </c>
      <c r="E545" s="24" t="s">
        <v>21</v>
      </c>
      <c r="F545" s="25">
        <v>27.995845330000002</v>
      </c>
      <c r="G545">
        <f t="shared" si="101"/>
        <v>5</v>
      </c>
      <c r="H545">
        <f t="shared" si="102"/>
        <v>9</v>
      </c>
      <c r="I545">
        <f t="shared" si="103"/>
        <v>13</v>
      </c>
    </row>
    <row r="546" spans="1:9" x14ac:dyDescent="0.2">
      <c r="A546" t="str">
        <f t="shared" si="98"/>
        <v>NWHI</v>
      </c>
      <c r="B546" t="str">
        <f t="shared" si="99"/>
        <v>PHR</v>
      </c>
      <c r="C546" t="str">
        <f t="shared" si="100"/>
        <v>1415</v>
      </c>
      <c r="D546" s="23" t="s">
        <v>135</v>
      </c>
      <c r="E546" s="24" t="s">
        <v>22</v>
      </c>
      <c r="F546" s="25">
        <v>0</v>
      </c>
      <c r="G546">
        <f t="shared" si="101"/>
        <v>5</v>
      </c>
      <c r="H546">
        <f t="shared" si="102"/>
        <v>9</v>
      </c>
      <c r="I546">
        <f t="shared" si="103"/>
        <v>13</v>
      </c>
    </row>
    <row r="547" spans="1:9" x14ac:dyDescent="0.2">
      <c r="A547" t="str">
        <f t="shared" si="98"/>
        <v>NWHI</v>
      </c>
      <c r="B547" t="str">
        <f t="shared" si="99"/>
        <v>PHR</v>
      </c>
      <c r="C547" t="str">
        <f t="shared" si="100"/>
        <v>1415</v>
      </c>
      <c r="D547" s="23" t="s">
        <v>135</v>
      </c>
      <c r="E547" s="24" t="s">
        <v>23</v>
      </c>
      <c r="F547" s="25">
        <v>61.073124280000002</v>
      </c>
      <c r="G547">
        <f t="shared" si="101"/>
        <v>5</v>
      </c>
      <c r="H547">
        <f t="shared" si="102"/>
        <v>9</v>
      </c>
      <c r="I547">
        <f t="shared" si="103"/>
        <v>13</v>
      </c>
    </row>
    <row r="548" spans="1:9" x14ac:dyDescent="0.2">
      <c r="A548" t="str">
        <f t="shared" si="98"/>
        <v>NWHI</v>
      </c>
      <c r="B548" t="str">
        <f t="shared" si="99"/>
        <v>FFS</v>
      </c>
      <c r="C548" t="str">
        <f t="shared" si="100"/>
        <v>2016</v>
      </c>
      <c r="D548" s="23" t="s">
        <v>136</v>
      </c>
      <c r="E548" s="24" t="s">
        <v>19</v>
      </c>
      <c r="F548" s="25">
        <v>21.40089146</v>
      </c>
      <c r="G548">
        <f t="shared" si="101"/>
        <v>5</v>
      </c>
      <c r="H548">
        <f t="shared" si="102"/>
        <v>9</v>
      </c>
      <c r="I548">
        <f t="shared" si="103"/>
        <v>13</v>
      </c>
    </row>
    <row r="549" spans="1:9" x14ac:dyDescent="0.2">
      <c r="A549" t="str">
        <f t="shared" si="98"/>
        <v>NWHI</v>
      </c>
      <c r="B549" t="str">
        <f t="shared" si="99"/>
        <v>FFS</v>
      </c>
      <c r="C549" t="str">
        <f t="shared" si="100"/>
        <v>2016</v>
      </c>
      <c r="D549" s="23" t="s">
        <v>136</v>
      </c>
      <c r="E549" s="24" t="s">
        <v>20</v>
      </c>
      <c r="F549" s="25">
        <v>7.9432444100000001</v>
      </c>
      <c r="G549">
        <f t="shared" si="101"/>
        <v>5</v>
      </c>
      <c r="H549">
        <f t="shared" si="102"/>
        <v>9</v>
      </c>
      <c r="I549">
        <f t="shared" si="103"/>
        <v>13</v>
      </c>
    </row>
    <row r="550" spans="1:9" x14ac:dyDescent="0.2">
      <c r="A550" t="str">
        <f t="shared" si="98"/>
        <v>NWHI</v>
      </c>
      <c r="B550" t="str">
        <f t="shared" si="99"/>
        <v>FFS</v>
      </c>
      <c r="C550" t="str">
        <f t="shared" si="100"/>
        <v>2016</v>
      </c>
      <c r="D550" s="23" t="s">
        <v>136</v>
      </c>
      <c r="E550" s="24" t="s">
        <v>21</v>
      </c>
      <c r="F550" s="25">
        <v>6.6316850120000002</v>
      </c>
      <c r="G550">
        <f t="shared" si="101"/>
        <v>5</v>
      </c>
      <c r="H550">
        <f t="shared" si="102"/>
        <v>9</v>
      </c>
      <c r="I550">
        <f t="shared" si="103"/>
        <v>13</v>
      </c>
    </row>
    <row r="551" spans="1:9" x14ac:dyDescent="0.2">
      <c r="A551" t="str">
        <f t="shared" si="98"/>
        <v>NWHI</v>
      </c>
      <c r="B551" t="str">
        <f t="shared" si="99"/>
        <v>FFS</v>
      </c>
      <c r="C551" t="str">
        <f t="shared" si="100"/>
        <v>2016</v>
      </c>
      <c r="D551" s="23" t="s">
        <v>136</v>
      </c>
      <c r="E551" s="24" t="s">
        <v>22</v>
      </c>
      <c r="F551" s="25">
        <v>0</v>
      </c>
      <c r="G551">
        <f t="shared" si="101"/>
        <v>5</v>
      </c>
      <c r="H551">
        <f t="shared" si="102"/>
        <v>9</v>
      </c>
      <c r="I551">
        <f t="shared" si="103"/>
        <v>13</v>
      </c>
    </row>
    <row r="552" spans="1:9" x14ac:dyDescent="0.2">
      <c r="A552" t="str">
        <f t="shared" si="98"/>
        <v>NWHI</v>
      </c>
      <c r="B552" t="str">
        <f t="shared" si="99"/>
        <v>FFS</v>
      </c>
      <c r="C552" t="str">
        <f t="shared" si="100"/>
        <v>2016</v>
      </c>
      <c r="D552" s="23" t="s">
        <v>136</v>
      </c>
      <c r="E552" s="24" t="s">
        <v>23</v>
      </c>
      <c r="F552" s="25">
        <v>64.024179119999999</v>
      </c>
      <c r="G552">
        <f t="shared" si="101"/>
        <v>5</v>
      </c>
      <c r="H552">
        <f t="shared" si="102"/>
        <v>9</v>
      </c>
      <c r="I552">
        <f t="shared" si="103"/>
        <v>13</v>
      </c>
    </row>
    <row r="553" spans="1:9" x14ac:dyDescent="0.2">
      <c r="A553" t="str">
        <f t="shared" si="98"/>
        <v>NWHI</v>
      </c>
      <c r="B553" t="str">
        <f t="shared" si="99"/>
        <v>KUR</v>
      </c>
      <c r="C553" t="str">
        <f t="shared" si="100"/>
        <v>2016</v>
      </c>
      <c r="D553" s="23" t="s">
        <v>137</v>
      </c>
      <c r="E553" s="24" t="s">
        <v>19</v>
      </c>
      <c r="F553" s="25">
        <v>6.7159474550000002</v>
      </c>
      <c r="G553">
        <f t="shared" si="101"/>
        <v>5</v>
      </c>
      <c r="H553">
        <f t="shared" si="102"/>
        <v>9</v>
      </c>
      <c r="I553">
        <f t="shared" si="103"/>
        <v>13</v>
      </c>
    </row>
    <row r="554" spans="1:9" x14ac:dyDescent="0.2">
      <c r="A554" t="str">
        <f t="shared" si="98"/>
        <v>NWHI</v>
      </c>
      <c r="B554" t="str">
        <f t="shared" si="99"/>
        <v>KUR</v>
      </c>
      <c r="C554" t="str">
        <f t="shared" si="100"/>
        <v>2016</v>
      </c>
      <c r="D554" s="23" t="s">
        <v>137</v>
      </c>
      <c r="E554" s="24" t="s">
        <v>20</v>
      </c>
      <c r="F554" s="25">
        <v>8.9484621539999996</v>
      </c>
      <c r="G554">
        <f t="shared" si="101"/>
        <v>5</v>
      </c>
      <c r="H554">
        <f t="shared" si="102"/>
        <v>9</v>
      </c>
      <c r="I554">
        <f t="shared" si="103"/>
        <v>13</v>
      </c>
    </row>
    <row r="555" spans="1:9" x14ac:dyDescent="0.2">
      <c r="A555" t="str">
        <f t="shared" si="98"/>
        <v>NWHI</v>
      </c>
      <c r="B555" t="str">
        <f t="shared" si="99"/>
        <v>KUR</v>
      </c>
      <c r="C555" t="str">
        <f t="shared" si="100"/>
        <v>2016</v>
      </c>
      <c r="D555" s="23" t="s">
        <v>137</v>
      </c>
      <c r="E555" s="24" t="s">
        <v>21</v>
      </c>
      <c r="F555" s="25">
        <v>23.33216389</v>
      </c>
      <c r="G555">
        <f t="shared" si="101"/>
        <v>5</v>
      </c>
      <c r="H555">
        <f t="shared" si="102"/>
        <v>9</v>
      </c>
      <c r="I555">
        <f t="shared" si="103"/>
        <v>13</v>
      </c>
    </row>
    <row r="556" spans="1:9" x14ac:dyDescent="0.2">
      <c r="A556" t="str">
        <f t="shared" si="98"/>
        <v>NWHI</v>
      </c>
      <c r="B556" t="str">
        <f t="shared" si="99"/>
        <v>KUR</v>
      </c>
      <c r="C556" t="str">
        <f t="shared" si="100"/>
        <v>2016</v>
      </c>
      <c r="D556" s="23" t="s">
        <v>137</v>
      </c>
      <c r="E556" s="24" t="s">
        <v>22</v>
      </c>
      <c r="F556" s="25">
        <v>0</v>
      </c>
      <c r="G556">
        <f t="shared" si="101"/>
        <v>5</v>
      </c>
      <c r="H556">
        <f t="shared" si="102"/>
        <v>9</v>
      </c>
      <c r="I556">
        <f t="shared" si="103"/>
        <v>13</v>
      </c>
    </row>
    <row r="557" spans="1:9" x14ac:dyDescent="0.2">
      <c r="A557" t="str">
        <f t="shared" si="98"/>
        <v>NWHI</v>
      </c>
      <c r="B557" t="str">
        <f t="shared" si="99"/>
        <v>KUR</v>
      </c>
      <c r="C557" t="str">
        <f t="shared" si="100"/>
        <v>2016</v>
      </c>
      <c r="D557" s="23" t="s">
        <v>137</v>
      </c>
      <c r="E557" s="24" t="s">
        <v>23</v>
      </c>
      <c r="F557" s="25">
        <v>61.003426500000003</v>
      </c>
      <c r="G557">
        <f t="shared" si="101"/>
        <v>5</v>
      </c>
      <c r="H557">
        <f t="shared" si="102"/>
        <v>9</v>
      </c>
      <c r="I557">
        <f t="shared" si="103"/>
        <v>13</v>
      </c>
    </row>
    <row r="558" spans="1:9" x14ac:dyDescent="0.2">
      <c r="A558" t="str">
        <f t="shared" si="98"/>
        <v>NWHI</v>
      </c>
      <c r="B558" t="str">
        <f t="shared" si="99"/>
        <v>LIS</v>
      </c>
      <c r="C558" t="str">
        <f t="shared" si="100"/>
        <v>2016</v>
      </c>
      <c r="D558" s="23" t="s">
        <v>138</v>
      </c>
      <c r="E558" s="24" t="s">
        <v>19</v>
      </c>
      <c r="F558" s="25">
        <v>16.27390329</v>
      </c>
      <c r="G558">
        <f t="shared" si="101"/>
        <v>5</v>
      </c>
      <c r="H558">
        <f t="shared" si="102"/>
        <v>9</v>
      </c>
      <c r="I558">
        <f t="shared" si="103"/>
        <v>13</v>
      </c>
    </row>
    <row r="559" spans="1:9" x14ac:dyDescent="0.2">
      <c r="A559" t="str">
        <f t="shared" si="98"/>
        <v>NWHI</v>
      </c>
      <c r="B559" t="str">
        <f t="shared" si="99"/>
        <v>LIS</v>
      </c>
      <c r="C559" t="str">
        <f t="shared" si="100"/>
        <v>2016</v>
      </c>
      <c r="D559" s="23" t="s">
        <v>138</v>
      </c>
      <c r="E559" s="24" t="s">
        <v>20</v>
      </c>
      <c r="F559" s="25">
        <v>8.9693979949999996</v>
      </c>
      <c r="G559">
        <f t="shared" si="101"/>
        <v>5</v>
      </c>
      <c r="H559">
        <f t="shared" si="102"/>
        <v>9</v>
      </c>
      <c r="I559">
        <f t="shared" si="103"/>
        <v>13</v>
      </c>
    </row>
    <row r="560" spans="1:9" x14ac:dyDescent="0.2">
      <c r="A560" t="str">
        <f t="shared" si="98"/>
        <v>NWHI</v>
      </c>
      <c r="B560" t="str">
        <f t="shared" si="99"/>
        <v>LIS</v>
      </c>
      <c r="C560" t="str">
        <f t="shared" si="100"/>
        <v>2016</v>
      </c>
      <c r="D560" s="23" t="s">
        <v>138</v>
      </c>
      <c r="E560" s="24" t="s">
        <v>21</v>
      </c>
      <c r="F560" s="25">
        <v>19.43516232</v>
      </c>
      <c r="G560">
        <f t="shared" si="101"/>
        <v>5</v>
      </c>
      <c r="H560">
        <f t="shared" si="102"/>
        <v>9</v>
      </c>
      <c r="I560">
        <f t="shared" si="103"/>
        <v>13</v>
      </c>
    </row>
    <row r="561" spans="1:9" x14ac:dyDescent="0.2">
      <c r="A561" t="str">
        <f t="shared" si="98"/>
        <v>NWHI</v>
      </c>
      <c r="B561" t="str">
        <f t="shared" si="99"/>
        <v>LIS</v>
      </c>
      <c r="C561" t="str">
        <f t="shared" si="100"/>
        <v>2016</v>
      </c>
      <c r="D561" s="23" t="s">
        <v>138</v>
      </c>
      <c r="E561" s="24" t="s">
        <v>22</v>
      </c>
      <c r="F561" s="25">
        <v>0</v>
      </c>
      <c r="G561">
        <f t="shared" si="101"/>
        <v>5</v>
      </c>
      <c r="H561">
        <f t="shared" si="102"/>
        <v>9</v>
      </c>
      <c r="I561">
        <f t="shared" si="103"/>
        <v>13</v>
      </c>
    </row>
    <row r="562" spans="1:9" x14ac:dyDescent="0.2">
      <c r="A562" t="str">
        <f t="shared" si="98"/>
        <v>NWHI</v>
      </c>
      <c r="B562" t="str">
        <f t="shared" si="99"/>
        <v>LIS</v>
      </c>
      <c r="C562" t="str">
        <f t="shared" si="100"/>
        <v>2016</v>
      </c>
      <c r="D562" s="23" t="s">
        <v>138</v>
      </c>
      <c r="E562" s="24" t="s">
        <v>23</v>
      </c>
      <c r="F562" s="25">
        <v>55.321536399999999</v>
      </c>
      <c r="G562">
        <f t="shared" si="101"/>
        <v>5</v>
      </c>
      <c r="H562">
        <f t="shared" si="102"/>
        <v>9</v>
      </c>
      <c r="I562">
        <f t="shared" si="103"/>
        <v>13</v>
      </c>
    </row>
    <row r="563" spans="1:9" x14ac:dyDescent="0.2">
      <c r="A563" t="str">
        <f t="shared" si="98"/>
        <v>NWHI</v>
      </c>
      <c r="B563" t="str">
        <f t="shared" si="99"/>
        <v>PHR</v>
      </c>
      <c r="C563" t="str">
        <f t="shared" si="100"/>
        <v>2016</v>
      </c>
      <c r="D563" s="23" t="s">
        <v>139</v>
      </c>
      <c r="E563" s="24" t="s">
        <v>19</v>
      </c>
      <c r="F563" s="25">
        <v>3.8209634440000002</v>
      </c>
      <c r="G563">
        <f t="shared" si="101"/>
        <v>5</v>
      </c>
      <c r="H563">
        <f t="shared" si="102"/>
        <v>9</v>
      </c>
      <c r="I563">
        <f t="shared" si="103"/>
        <v>13</v>
      </c>
    </row>
    <row r="564" spans="1:9" x14ac:dyDescent="0.2">
      <c r="A564" t="str">
        <f t="shared" si="98"/>
        <v>NWHI</v>
      </c>
      <c r="B564" t="str">
        <f t="shared" si="99"/>
        <v>PHR</v>
      </c>
      <c r="C564" t="str">
        <f t="shared" si="100"/>
        <v>2016</v>
      </c>
      <c r="D564" s="23" t="s">
        <v>139</v>
      </c>
      <c r="E564" s="24" t="s">
        <v>20</v>
      </c>
      <c r="F564" s="25">
        <v>12.412441640000001</v>
      </c>
      <c r="G564">
        <f t="shared" si="101"/>
        <v>5</v>
      </c>
      <c r="H564">
        <f t="shared" si="102"/>
        <v>9</v>
      </c>
      <c r="I564">
        <f t="shared" si="103"/>
        <v>13</v>
      </c>
    </row>
    <row r="565" spans="1:9" x14ac:dyDescent="0.2">
      <c r="A565" t="str">
        <f t="shared" si="98"/>
        <v>NWHI</v>
      </c>
      <c r="B565" t="str">
        <f t="shared" si="99"/>
        <v>PHR</v>
      </c>
      <c r="C565" t="str">
        <f t="shared" si="100"/>
        <v>2016</v>
      </c>
      <c r="D565" s="23" t="s">
        <v>139</v>
      </c>
      <c r="E565" s="24" t="s">
        <v>21</v>
      </c>
      <c r="F565" s="25">
        <v>28.934326129999999</v>
      </c>
      <c r="G565">
        <f t="shared" si="101"/>
        <v>5</v>
      </c>
      <c r="H565">
        <f t="shared" si="102"/>
        <v>9</v>
      </c>
      <c r="I565">
        <f t="shared" si="103"/>
        <v>13</v>
      </c>
    </row>
    <row r="566" spans="1:9" x14ac:dyDescent="0.2">
      <c r="A566" t="str">
        <f t="shared" si="98"/>
        <v>NWHI</v>
      </c>
      <c r="B566" t="str">
        <f t="shared" si="99"/>
        <v>PHR</v>
      </c>
      <c r="C566" t="str">
        <f t="shared" si="100"/>
        <v>2016</v>
      </c>
      <c r="D566" s="23" t="s">
        <v>139</v>
      </c>
      <c r="E566" s="24" t="s">
        <v>22</v>
      </c>
      <c r="F566" s="25">
        <v>0</v>
      </c>
      <c r="G566">
        <f t="shared" si="101"/>
        <v>5</v>
      </c>
      <c r="H566">
        <f t="shared" si="102"/>
        <v>9</v>
      </c>
      <c r="I566">
        <f t="shared" si="103"/>
        <v>13</v>
      </c>
    </row>
    <row r="567" spans="1:9" x14ac:dyDescent="0.2">
      <c r="A567" t="str">
        <f t="shared" si="98"/>
        <v>NWHI</v>
      </c>
      <c r="B567" t="str">
        <f t="shared" si="99"/>
        <v>PHR</v>
      </c>
      <c r="C567" t="str">
        <f t="shared" si="100"/>
        <v>2016</v>
      </c>
      <c r="D567" s="23" t="s">
        <v>139</v>
      </c>
      <c r="E567" s="24" t="s">
        <v>23</v>
      </c>
      <c r="F567" s="25">
        <v>54.832268790000001</v>
      </c>
      <c r="G567">
        <f t="shared" si="101"/>
        <v>5</v>
      </c>
      <c r="H567">
        <f t="shared" si="102"/>
        <v>9</v>
      </c>
      <c r="I567">
        <f t="shared" si="103"/>
        <v>13</v>
      </c>
    </row>
    <row r="568" spans="1:9" x14ac:dyDescent="0.2">
      <c r="A568" t="str">
        <f t="shared" si="98"/>
        <v>NWHI</v>
      </c>
      <c r="B568" t="str">
        <f t="shared" si="99"/>
        <v>FFS</v>
      </c>
      <c r="C568" t="str">
        <f t="shared" si="100"/>
        <v>2017</v>
      </c>
      <c r="D568" s="23" t="s">
        <v>140</v>
      </c>
      <c r="E568" s="24" t="s">
        <v>19</v>
      </c>
      <c r="F568" s="25">
        <v>23.264607770000001</v>
      </c>
      <c r="G568">
        <f t="shared" si="101"/>
        <v>5</v>
      </c>
      <c r="H568">
        <f t="shared" si="102"/>
        <v>9</v>
      </c>
      <c r="I568">
        <f t="shared" si="103"/>
        <v>13</v>
      </c>
    </row>
    <row r="569" spans="1:9" x14ac:dyDescent="0.2">
      <c r="A569" t="str">
        <f t="shared" si="98"/>
        <v>NWHI</v>
      </c>
      <c r="B569" t="str">
        <f t="shared" si="99"/>
        <v>FFS</v>
      </c>
      <c r="C569" t="str">
        <f t="shared" si="100"/>
        <v>2017</v>
      </c>
      <c r="D569" s="23" t="s">
        <v>140</v>
      </c>
      <c r="E569" s="24" t="s">
        <v>20</v>
      </c>
      <c r="F569" s="25">
        <v>5.279977562</v>
      </c>
      <c r="G569">
        <f t="shared" si="101"/>
        <v>5</v>
      </c>
      <c r="H569">
        <f t="shared" si="102"/>
        <v>9</v>
      </c>
      <c r="I569">
        <f t="shared" si="103"/>
        <v>13</v>
      </c>
    </row>
    <row r="570" spans="1:9" x14ac:dyDescent="0.2">
      <c r="A570" t="str">
        <f t="shared" si="98"/>
        <v>NWHI</v>
      </c>
      <c r="B570" t="str">
        <f t="shared" si="99"/>
        <v>FFS</v>
      </c>
      <c r="C570" t="str">
        <f t="shared" si="100"/>
        <v>2017</v>
      </c>
      <c r="D570" s="23" t="s">
        <v>140</v>
      </c>
      <c r="E570" s="24" t="s">
        <v>21</v>
      </c>
      <c r="F570" s="25">
        <v>12.406996619999999</v>
      </c>
      <c r="G570">
        <f t="shared" si="101"/>
        <v>5</v>
      </c>
      <c r="H570">
        <f t="shared" si="102"/>
        <v>9</v>
      </c>
      <c r="I570">
        <f t="shared" si="103"/>
        <v>13</v>
      </c>
    </row>
    <row r="571" spans="1:9" x14ac:dyDescent="0.2">
      <c r="A571" t="str">
        <f t="shared" si="98"/>
        <v>NWHI</v>
      </c>
      <c r="B571" t="str">
        <f t="shared" si="99"/>
        <v>FFS</v>
      </c>
      <c r="C571" t="str">
        <f t="shared" si="100"/>
        <v>2017</v>
      </c>
      <c r="D571" s="23" t="s">
        <v>140</v>
      </c>
      <c r="E571" s="24" t="s">
        <v>22</v>
      </c>
      <c r="F571" s="25">
        <v>0</v>
      </c>
      <c r="G571">
        <f t="shared" si="101"/>
        <v>5</v>
      </c>
      <c r="H571">
        <f t="shared" si="102"/>
        <v>9</v>
      </c>
      <c r="I571">
        <f t="shared" si="103"/>
        <v>13</v>
      </c>
    </row>
    <row r="572" spans="1:9" x14ac:dyDescent="0.2">
      <c r="A572" t="str">
        <f t="shared" si="98"/>
        <v>NWHI</v>
      </c>
      <c r="B572" t="str">
        <f t="shared" si="99"/>
        <v>FFS</v>
      </c>
      <c r="C572" t="str">
        <f t="shared" si="100"/>
        <v>2017</v>
      </c>
      <c r="D572" s="23" t="s">
        <v>140</v>
      </c>
      <c r="E572" s="24" t="s">
        <v>23</v>
      </c>
      <c r="F572" s="25">
        <v>59.048418050000002</v>
      </c>
      <c r="G572">
        <f t="shared" si="101"/>
        <v>5</v>
      </c>
      <c r="H572">
        <f t="shared" si="102"/>
        <v>9</v>
      </c>
      <c r="I572">
        <f t="shared" si="103"/>
        <v>13</v>
      </c>
    </row>
    <row r="573" spans="1:9" x14ac:dyDescent="0.2">
      <c r="A573" t="str">
        <f t="shared" si="98"/>
        <v>NWHI</v>
      </c>
      <c r="B573" t="str">
        <f t="shared" si="99"/>
        <v>KUR</v>
      </c>
      <c r="C573" t="str">
        <f t="shared" si="100"/>
        <v>2017</v>
      </c>
      <c r="D573" s="23" t="s">
        <v>141</v>
      </c>
      <c r="E573" s="24" t="s">
        <v>19</v>
      </c>
      <c r="F573" s="25">
        <v>7.7484991819999998</v>
      </c>
      <c r="G573">
        <f t="shared" si="101"/>
        <v>5</v>
      </c>
      <c r="H573">
        <f t="shared" si="102"/>
        <v>9</v>
      </c>
      <c r="I573">
        <f t="shared" si="103"/>
        <v>13</v>
      </c>
    </row>
    <row r="574" spans="1:9" x14ac:dyDescent="0.2">
      <c r="A574" t="str">
        <f t="shared" si="98"/>
        <v>NWHI</v>
      </c>
      <c r="B574" t="str">
        <f t="shared" si="99"/>
        <v>KUR</v>
      </c>
      <c r="C574" t="str">
        <f t="shared" si="100"/>
        <v>2017</v>
      </c>
      <c r="D574" s="23" t="s">
        <v>141</v>
      </c>
      <c r="E574" s="24" t="s">
        <v>20</v>
      </c>
      <c r="F574" s="25">
        <v>4.5499436940000004</v>
      </c>
      <c r="G574">
        <f t="shared" si="101"/>
        <v>5</v>
      </c>
      <c r="H574">
        <f t="shared" si="102"/>
        <v>9</v>
      </c>
      <c r="I574">
        <f t="shared" si="103"/>
        <v>13</v>
      </c>
    </row>
    <row r="575" spans="1:9" x14ac:dyDescent="0.2">
      <c r="A575" t="str">
        <f t="shared" si="98"/>
        <v>NWHI</v>
      </c>
      <c r="B575" t="str">
        <f t="shared" si="99"/>
        <v>KUR</v>
      </c>
      <c r="C575" t="str">
        <f t="shared" si="100"/>
        <v>2017</v>
      </c>
      <c r="D575" s="23" t="s">
        <v>141</v>
      </c>
      <c r="E575" s="24" t="s">
        <v>21</v>
      </c>
      <c r="F575" s="25">
        <v>16.663181990000002</v>
      </c>
      <c r="G575">
        <f t="shared" si="101"/>
        <v>5</v>
      </c>
      <c r="H575">
        <f t="shared" si="102"/>
        <v>9</v>
      </c>
      <c r="I575">
        <f t="shared" si="103"/>
        <v>13</v>
      </c>
    </row>
    <row r="576" spans="1:9" x14ac:dyDescent="0.2">
      <c r="A576" t="str">
        <f t="shared" si="98"/>
        <v>NWHI</v>
      </c>
      <c r="B576" t="str">
        <f t="shared" si="99"/>
        <v>KUR</v>
      </c>
      <c r="C576" t="str">
        <f t="shared" si="100"/>
        <v>2017</v>
      </c>
      <c r="D576" s="23" t="s">
        <v>141</v>
      </c>
      <c r="E576" s="24" t="s">
        <v>22</v>
      </c>
      <c r="F576" s="25">
        <v>0</v>
      </c>
      <c r="G576">
        <f t="shared" si="101"/>
        <v>5</v>
      </c>
      <c r="H576">
        <f t="shared" si="102"/>
        <v>9</v>
      </c>
      <c r="I576">
        <f t="shared" si="103"/>
        <v>13</v>
      </c>
    </row>
    <row r="577" spans="1:9" x14ac:dyDescent="0.2">
      <c r="A577" t="str">
        <f t="shared" si="98"/>
        <v>NWHI</v>
      </c>
      <c r="B577" t="str">
        <f t="shared" si="99"/>
        <v>KUR</v>
      </c>
      <c r="C577" t="str">
        <f t="shared" si="100"/>
        <v>2017</v>
      </c>
      <c r="D577" s="23" t="s">
        <v>141</v>
      </c>
      <c r="E577" s="24" t="s">
        <v>23</v>
      </c>
      <c r="F577" s="25">
        <v>71.038375139999999</v>
      </c>
      <c r="G577">
        <f t="shared" si="101"/>
        <v>5</v>
      </c>
      <c r="H577">
        <f t="shared" si="102"/>
        <v>9</v>
      </c>
      <c r="I577">
        <f t="shared" si="103"/>
        <v>13</v>
      </c>
    </row>
    <row r="578" spans="1:9" x14ac:dyDescent="0.2">
      <c r="A578" t="str">
        <f t="shared" si="98"/>
        <v>NWHI</v>
      </c>
      <c r="B578" t="str">
        <f t="shared" si="99"/>
        <v>LAY</v>
      </c>
      <c r="C578" t="str">
        <f t="shared" si="100"/>
        <v>2017</v>
      </c>
      <c r="D578" s="23" t="s">
        <v>142</v>
      </c>
      <c r="E578" s="24" t="s">
        <v>19</v>
      </c>
      <c r="F578" s="25">
        <v>9.2703207750000001</v>
      </c>
      <c r="G578">
        <f t="shared" si="101"/>
        <v>5</v>
      </c>
      <c r="H578">
        <f t="shared" si="102"/>
        <v>9</v>
      </c>
      <c r="I578">
        <f t="shared" si="103"/>
        <v>13</v>
      </c>
    </row>
    <row r="579" spans="1:9" x14ac:dyDescent="0.2">
      <c r="A579" t="str">
        <f t="shared" si="98"/>
        <v>NWHI</v>
      </c>
      <c r="B579" t="str">
        <f t="shared" si="99"/>
        <v>LAY</v>
      </c>
      <c r="C579" t="str">
        <f t="shared" si="100"/>
        <v>2017</v>
      </c>
      <c r="D579" s="23" t="s">
        <v>142</v>
      </c>
      <c r="E579" s="24" t="s">
        <v>20</v>
      </c>
      <c r="F579" s="25">
        <v>7.2683926769999996</v>
      </c>
      <c r="G579">
        <f t="shared" si="101"/>
        <v>5</v>
      </c>
      <c r="H579">
        <f t="shared" si="102"/>
        <v>9</v>
      </c>
      <c r="I579">
        <f t="shared" si="103"/>
        <v>13</v>
      </c>
    </row>
    <row r="580" spans="1:9" x14ac:dyDescent="0.2">
      <c r="A580" t="str">
        <f t="shared" ref="A580:A597" si="104">LEFT(D580,G580-1)</f>
        <v>NWHI</v>
      </c>
      <c r="B580" t="str">
        <f t="shared" ref="B580:B597" si="105">MID(D580,G580+1,H580-G580-1)</f>
        <v>LAY</v>
      </c>
      <c r="C580" t="str">
        <f t="shared" ref="C580:C597" si="106">RIGHT(D580,(I580-H580))</f>
        <v>2017</v>
      </c>
      <c r="D580" s="23" t="s">
        <v>142</v>
      </c>
      <c r="E580" s="24" t="s">
        <v>21</v>
      </c>
      <c r="F580" s="25">
        <v>25.954362400000001</v>
      </c>
      <c r="G580">
        <f t="shared" ref="G580:G597" si="107">FIND("_",D580)</f>
        <v>5</v>
      </c>
      <c r="H580">
        <f t="shared" ref="H580:H597" si="108">FIND("_",D580,G580+1)</f>
        <v>9</v>
      </c>
      <c r="I580">
        <f t="shared" ref="I580:I597" si="109">LEN(D580)</f>
        <v>13</v>
      </c>
    </row>
    <row r="581" spans="1:9" x14ac:dyDescent="0.2">
      <c r="A581" t="str">
        <f t="shared" si="104"/>
        <v>NWHI</v>
      </c>
      <c r="B581" t="str">
        <f t="shared" si="105"/>
        <v>LAY</v>
      </c>
      <c r="C581" t="str">
        <f t="shared" si="106"/>
        <v>2017</v>
      </c>
      <c r="D581" s="23" t="s">
        <v>142</v>
      </c>
      <c r="E581" s="24" t="s">
        <v>22</v>
      </c>
      <c r="F581" s="25">
        <v>0</v>
      </c>
      <c r="G581">
        <f t="shared" si="107"/>
        <v>5</v>
      </c>
      <c r="H581">
        <f t="shared" si="108"/>
        <v>9</v>
      </c>
      <c r="I581">
        <f t="shared" si="109"/>
        <v>13</v>
      </c>
    </row>
    <row r="582" spans="1:9" x14ac:dyDescent="0.2">
      <c r="A582" t="str">
        <f t="shared" si="104"/>
        <v>NWHI</v>
      </c>
      <c r="B582" t="str">
        <f t="shared" si="105"/>
        <v>LAY</v>
      </c>
      <c r="C582" t="str">
        <f t="shared" si="106"/>
        <v>2017</v>
      </c>
      <c r="D582" s="23" t="s">
        <v>142</v>
      </c>
      <c r="E582" s="24" t="s">
        <v>23</v>
      </c>
      <c r="F582" s="25">
        <v>57.506924150000003</v>
      </c>
      <c r="G582">
        <f t="shared" si="107"/>
        <v>5</v>
      </c>
      <c r="H582">
        <f t="shared" si="108"/>
        <v>9</v>
      </c>
      <c r="I582">
        <f t="shared" si="109"/>
        <v>13</v>
      </c>
    </row>
    <row r="583" spans="1:9" x14ac:dyDescent="0.2">
      <c r="A583" t="str">
        <f t="shared" si="104"/>
        <v>NWHI</v>
      </c>
      <c r="B583" t="str">
        <f t="shared" si="105"/>
        <v>LIS</v>
      </c>
      <c r="C583" t="str">
        <f t="shared" si="106"/>
        <v>2017</v>
      </c>
      <c r="D583" s="23" t="s">
        <v>143</v>
      </c>
      <c r="E583" s="24" t="s">
        <v>19</v>
      </c>
      <c r="F583" s="25">
        <v>25.177248970000001</v>
      </c>
      <c r="G583">
        <f t="shared" si="107"/>
        <v>5</v>
      </c>
      <c r="H583">
        <f t="shared" si="108"/>
        <v>9</v>
      </c>
      <c r="I583">
        <f t="shared" si="109"/>
        <v>13</v>
      </c>
    </row>
    <row r="584" spans="1:9" x14ac:dyDescent="0.2">
      <c r="A584" t="str">
        <f t="shared" si="104"/>
        <v>NWHI</v>
      </c>
      <c r="B584" t="str">
        <f t="shared" si="105"/>
        <v>LIS</v>
      </c>
      <c r="C584" t="str">
        <f t="shared" si="106"/>
        <v>2017</v>
      </c>
      <c r="D584" s="23" t="s">
        <v>143</v>
      </c>
      <c r="E584" s="24" t="s">
        <v>20</v>
      </c>
      <c r="F584" s="25">
        <v>16.375272349999999</v>
      </c>
      <c r="G584">
        <f t="shared" si="107"/>
        <v>5</v>
      </c>
      <c r="H584">
        <f t="shared" si="108"/>
        <v>9</v>
      </c>
      <c r="I584">
        <f t="shared" si="109"/>
        <v>13</v>
      </c>
    </row>
    <row r="585" spans="1:9" x14ac:dyDescent="0.2">
      <c r="A585" t="str">
        <f t="shared" si="104"/>
        <v>NWHI</v>
      </c>
      <c r="B585" t="str">
        <f t="shared" si="105"/>
        <v>LIS</v>
      </c>
      <c r="C585" t="str">
        <f t="shared" si="106"/>
        <v>2017</v>
      </c>
      <c r="D585" s="23" t="s">
        <v>143</v>
      </c>
      <c r="E585" s="24" t="s">
        <v>21</v>
      </c>
      <c r="F585" s="25">
        <v>19.141244289999999</v>
      </c>
      <c r="G585">
        <f t="shared" si="107"/>
        <v>5</v>
      </c>
      <c r="H585">
        <f t="shared" si="108"/>
        <v>9</v>
      </c>
      <c r="I585">
        <f t="shared" si="109"/>
        <v>13</v>
      </c>
    </row>
    <row r="586" spans="1:9" x14ac:dyDescent="0.2">
      <c r="A586" t="str">
        <f t="shared" si="104"/>
        <v>NWHI</v>
      </c>
      <c r="B586" t="str">
        <f t="shared" si="105"/>
        <v>LIS</v>
      </c>
      <c r="C586" t="str">
        <f t="shared" si="106"/>
        <v>2017</v>
      </c>
      <c r="D586" s="23" t="s">
        <v>143</v>
      </c>
      <c r="E586" s="24" t="s">
        <v>22</v>
      </c>
      <c r="F586" s="25">
        <v>0</v>
      </c>
      <c r="G586">
        <f t="shared" si="107"/>
        <v>5</v>
      </c>
      <c r="H586">
        <f t="shared" si="108"/>
        <v>9</v>
      </c>
      <c r="I586">
        <f t="shared" si="109"/>
        <v>13</v>
      </c>
    </row>
    <row r="587" spans="1:9" x14ac:dyDescent="0.2">
      <c r="A587" t="str">
        <f t="shared" si="104"/>
        <v>NWHI</v>
      </c>
      <c r="B587" t="str">
        <f t="shared" si="105"/>
        <v>LIS</v>
      </c>
      <c r="C587" t="str">
        <f t="shared" si="106"/>
        <v>2017</v>
      </c>
      <c r="D587" s="23" t="s">
        <v>143</v>
      </c>
      <c r="E587" s="24" t="s">
        <v>23</v>
      </c>
      <c r="F587" s="25">
        <v>39.30623439</v>
      </c>
      <c r="G587">
        <f t="shared" si="107"/>
        <v>5</v>
      </c>
      <c r="H587">
        <f t="shared" si="108"/>
        <v>9</v>
      </c>
      <c r="I587">
        <f t="shared" si="109"/>
        <v>13</v>
      </c>
    </row>
    <row r="588" spans="1:9" x14ac:dyDescent="0.2">
      <c r="A588" t="str">
        <f t="shared" si="104"/>
        <v>NWHI</v>
      </c>
      <c r="B588" t="str">
        <f t="shared" si="105"/>
        <v>MID</v>
      </c>
      <c r="C588" t="str">
        <f t="shared" si="106"/>
        <v>2017</v>
      </c>
      <c r="D588" s="23" t="s">
        <v>144</v>
      </c>
      <c r="E588" s="24" t="s">
        <v>19</v>
      </c>
      <c r="F588" s="25">
        <v>2.8488072180000001</v>
      </c>
      <c r="G588">
        <f t="shared" si="107"/>
        <v>5</v>
      </c>
      <c r="H588">
        <f t="shared" si="108"/>
        <v>9</v>
      </c>
      <c r="I588">
        <f t="shared" si="109"/>
        <v>13</v>
      </c>
    </row>
    <row r="589" spans="1:9" x14ac:dyDescent="0.2">
      <c r="A589" t="str">
        <f t="shared" si="104"/>
        <v>NWHI</v>
      </c>
      <c r="B589" t="str">
        <f t="shared" si="105"/>
        <v>MID</v>
      </c>
      <c r="C589" t="str">
        <f t="shared" si="106"/>
        <v>2017</v>
      </c>
      <c r="D589" s="23" t="s">
        <v>144</v>
      </c>
      <c r="E589" s="24" t="s">
        <v>20</v>
      </c>
      <c r="F589" s="25">
        <v>2.2239021910000001</v>
      </c>
      <c r="G589">
        <f t="shared" si="107"/>
        <v>5</v>
      </c>
      <c r="H589">
        <f t="shared" si="108"/>
        <v>9</v>
      </c>
      <c r="I589">
        <f t="shared" si="109"/>
        <v>13</v>
      </c>
    </row>
    <row r="590" spans="1:9" x14ac:dyDescent="0.2">
      <c r="A590" t="str">
        <f t="shared" si="104"/>
        <v>NWHI</v>
      </c>
      <c r="B590" t="str">
        <f t="shared" si="105"/>
        <v>MID</v>
      </c>
      <c r="C590" t="str">
        <f t="shared" si="106"/>
        <v>2017</v>
      </c>
      <c r="D590" s="23" t="s">
        <v>144</v>
      </c>
      <c r="E590" s="24" t="s">
        <v>21</v>
      </c>
      <c r="F590" s="25">
        <v>18.086099440000002</v>
      </c>
      <c r="G590">
        <f t="shared" si="107"/>
        <v>5</v>
      </c>
      <c r="H590">
        <f t="shared" si="108"/>
        <v>9</v>
      </c>
      <c r="I590">
        <f t="shared" si="109"/>
        <v>13</v>
      </c>
    </row>
    <row r="591" spans="1:9" x14ac:dyDescent="0.2">
      <c r="A591" t="str">
        <f t="shared" si="104"/>
        <v>NWHI</v>
      </c>
      <c r="B591" t="str">
        <f t="shared" si="105"/>
        <v>MID</v>
      </c>
      <c r="C591" t="str">
        <f t="shared" si="106"/>
        <v>2017</v>
      </c>
      <c r="D591" s="23" t="s">
        <v>144</v>
      </c>
      <c r="E591" s="24" t="s">
        <v>22</v>
      </c>
      <c r="F591" s="25">
        <v>0</v>
      </c>
      <c r="G591">
        <f t="shared" si="107"/>
        <v>5</v>
      </c>
      <c r="H591">
        <f t="shared" si="108"/>
        <v>9</v>
      </c>
      <c r="I591">
        <f t="shared" si="109"/>
        <v>13</v>
      </c>
    </row>
    <row r="592" spans="1:9" x14ac:dyDescent="0.2">
      <c r="A592" t="str">
        <f t="shared" si="104"/>
        <v>NWHI</v>
      </c>
      <c r="B592" t="str">
        <f t="shared" si="105"/>
        <v>MID</v>
      </c>
      <c r="C592" t="str">
        <f t="shared" si="106"/>
        <v>2017</v>
      </c>
      <c r="D592" s="23" t="s">
        <v>144</v>
      </c>
      <c r="E592" s="24" t="s">
        <v>23</v>
      </c>
      <c r="F592" s="25">
        <v>76.84119115</v>
      </c>
      <c r="G592">
        <f t="shared" si="107"/>
        <v>5</v>
      </c>
      <c r="H592">
        <f t="shared" si="108"/>
        <v>9</v>
      </c>
      <c r="I592">
        <f t="shared" si="109"/>
        <v>13</v>
      </c>
    </row>
    <row r="593" spans="1:9" x14ac:dyDescent="0.2">
      <c r="A593" t="str">
        <f t="shared" si="104"/>
        <v>NWHI</v>
      </c>
      <c r="B593" t="str">
        <f t="shared" si="105"/>
        <v>PHR</v>
      </c>
      <c r="C593" t="str">
        <f t="shared" si="106"/>
        <v>2017</v>
      </c>
      <c r="D593" s="23" t="s">
        <v>145</v>
      </c>
      <c r="E593" s="24" t="s">
        <v>19</v>
      </c>
      <c r="F593" s="25">
        <v>2.6562836609999998</v>
      </c>
      <c r="G593">
        <f t="shared" si="107"/>
        <v>5</v>
      </c>
      <c r="H593">
        <f t="shared" si="108"/>
        <v>9</v>
      </c>
      <c r="I593">
        <f t="shared" si="109"/>
        <v>13</v>
      </c>
    </row>
    <row r="594" spans="1:9" x14ac:dyDescent="0.2">
      <c r="A594" t="str">
        <f t="shared" si="104"/>
        <v>NWHI</v>
      </c>
      <c r="B594" t="str">
        <f t="shared" si="105"/>
        <v>PHR</v>
      </c>
      <c r="C594" t="str">
        <f t="shared" si="106"/>
        <v>2017</v>
      </c>
      <c r="D594" s="23" t="s">
        <v>145</v>
      </c>
      <c r="E594" s="24" t="s">
        <v>20</v>
      </c>
      <c r="F594" s="25">
        <v>5.5973191499999997</v>
      </c>
      <c r="G594">
        <f t="shared" si="107"/>
        <v>5</v>
      </c>
      <c r="H594">
        <f t="shared" si="108"/>
        <v>9</v>
      </c>
      <c r="I594">
        <f t="shared" si="109"/>
        <v>13</v>
      </c>
    </row>
    <row r="595" spans="1:9" x14ac:dyDescent="0.2">
      <c r="A595" t="str">
        <f t="shared" si="104"/>
        <v>NWHI</v>
      </c>
      <c r="B595" t="str">
        <f t="shared" si="105"/>
        <v>PHR</v>
      </c>
      <c r="C595" t="str">
        <f t="shared" si="106"/>
        <v>2017</v>
      </c>
      <c r="D595" s="23" t="s">
        <v>145</v>
      </c>
      <c r="E595" s="24" t="s">
        <v>21</v>
      </c>
      <c r="F595" s="25">
        <v>40.320625939999999</v>
      </c>
      <c r="G595">
        <f t="shared" si="107"/>
        <v>5</v>
      </c>
      <c r="H595">
        <f t="shared" si="108"/>
        <v>9</v>
      </c>
      <c r="I595">
        <f t="shared" si="109"/>
        <v>13</v>
      </c>
    </row>
    <row r="596" spans="1:9" x14ac:dyDescent="0.2">
      <c r="A596" t="str">
        <f t="shared" si="104"/>
        <v>NWHI</v>
      </c>
      <c r="B596" t="str">
        <f t="shared" si="105"/>
        <v>PHR</v>
      </c>
      <c r="C596" t="str">
        <f t="shared" si="106"/>
        <v>2017</v>
      </c>
      <c r="D596" s="23" t="s">
        <v>145</v>
      </c>
      <c r="E596" s="24" t="s">
        <v>22</v>
      </c>
      <c r="F596" s="25">
        <v>0</v>
      </c>
      <c r="G596">
        <f t="shared" si="107"/>
        <v>5</v>
      </c>
      <c r="H596">
        <f t="shared" si="108"/>
        <v>9</v>
      </c>
      <c r="I596">
        <f t="shared" si="109"/>
        <v>13</v>
      </c>
    </row>
    <row r="597" spans="1:9" x14ac:dyDescent="0.2">
      <c r="A597" t="str">
        <f t="shared" si="104"/>
        <v>NWHI</v>
      </c>
      <c r="B597" t="str">
        <f t="shared" si="105"/>
        <v>PHR</v>
      </c>
      <c r="C597" t="str">
        <f t="shared" si="106"/>
        <v>2017</v>
      </c>
      <c r="D597" s="23" t="s">
        <v>145</v>
      </c>
      <c r="E597" s="24" t="s">
        <v>23</v>
      </c>
      <c r="F597" s="25">
        <v>51.425771249999997</v>
      </c>
      <c r="G597">
        <f t="shared" si="107"/>
        <v>5</v>
      </c>
      <c r="H597">
        <f t="shared" si="108"/>
        <v>9</v>
      </c>
      <c r="I597">
        <f t="shared" si="109"/>
        <v>13</v>
      </c>
    </row>
  </sheetData>
  <mergeCells count="1">
    <mergeCell ref="D1:F1"/>
  </mergeCells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Benthic cover_N</vt:lpstr>
      <vt:lpstr>Coral density</vt:lpstr>
      <vt:lpstr>Disease_Mortality</vt:lpstr>
      <vt:lpstr>Benthic cover</vt:lpstr>
      <vt:lpstr>Benthic cover_Formatted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Dieter Tracey</dc:creator>
  <cp:lastModifiedBy>Dieter Tracey</cp:lastModifiedBy>
  <dcterms:created xsi:type="dcterms:W3CDTF">2018-04-24T05:11:03Z</dcterms:created>
  <dcterms:modified xsi:type="dcterms:W3CDTF">2018-05-01T10:55:05Z</dcterms:modified>
</cp:coreProperties>
</file>